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Maccabi Tennis\Dropbox\Staff Files\White City\Competitions\Junior Super Series\2024\"/>
    </mc:Choice>
  </mc:AlternateContent>
  <xr:revisionPtr revIDLastSave="0" documentId="13_ncr:1_{0AD3C52C-A938-46DD-93AB-902C9CB6394C}" xr6:coauthVersionLast="47" xr6:coauthVersionMax="47" xr10:uidLastSave="{00000000-0000-0000-0000-000000000000}"/>
  <bookViews>
    <workbookView xWindow="495" yWindow="0" windowWidth="18405" windowHeight="15165" tabRatio="824" firstSheet="1" activeTab="1" xr2:uid="{00000000-000D-0000-FFFF-FFFF00000000}"/>
  </bookViews>
  <sheets>
    <sheet name="Drop Downs" sheetId="3" state="hidden" r:id="rId1"/>
    <sheet name="JSS Results" sheetId="5" r:id="rId2"/>
    <sheet name="UTR Comp" sheetId="16" r:id="rId3"/>
    <sheet name="Rankings" sheetId="10" r:id="rId4"/>
    <sheet name="Ladder Board" sheetId="12" r:id="rId5"/>
    <sheet name="Reserves Needed" sheetId="9" state="hidden" r:id="rId6"/>
  </sheets>
  <definedNames>
    <definedName name="_xlnm._FilterDatabase" localSheetId="5" hidden="1">'Reserves Needed'!$A$2:$E$82</definedName>
    <definedName name="Orange_2">'Drop Downs'!$B$2:$B$9</definedName>
    <definedName name="_xlnm.Print_Area" localSheetId="1">'JSS Results'!$A$54:$C$104</definedName>
    <definedName name="_xlnm.Print_Area" localSheetId="4">'Ladder Board'!$B$2:$L$46</definedName>
    <definedName name="_xlnm.Print_Area" localSheetId="2">'UTR Comp'!$A$2:$C$20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D4" i="5" l="1"/>
  <c r="BC17" i="5"/>
  <c r="BB17" i="5"/>
  <c r="BC69" i="5"/>
  <c r="BB69" i="5"/>
  <c r="BB74" i="5"/>
  <c r="BC97" i="5"/>
  <c r="BB98" i="5"/>
  <c r="BB99" i="5"/>
  <c r="BB100" i="5"/>
  <c r="BB115" i="5"/>
  <c r="BC30" i="5"/>
  <c r="B19" i="10" l="1"/>
  <c r="B18" i="10"/>
  <c r="B21" i="10"/>
  <c r="B20" i="10"/>
  <c r="B24" i="10"/>
  <c r="C29" i="12" s="1"/>
  <c r="B16" i="10"/>
  <c r="B22" i="10"/>
  <c r="B23" i="10"/>
  <c r="B15" i="10"/>
  <c r="B17" i="10"/>
  <c r="C22" i="12" s="1"/>
  <c r="B32" i="10"/>
  <c r="B34" i="10"/>
  <c r="C39" i="12" s="1"/>
  <c r="B33" i="10"/>
  <c r="B26" i="10"/>
  <c r="B29" i="10"/>
  <c r="B28" i="10"/>
  <c r="B30" i="10"/>
  <c r="B31" i="10"/>
  <c r="B27" i="10"/>
  <c r="B25" i="10"/>
  <c r="B12" i="10"/>
  <c r="C17" i="12" s="1"/>
  <c r="B11" i="10"/>
  <c r="C16" i="12" s="1"/>
  <c r="B14" i="10"/>
  <c r="B13" i="10"/>
  <c r="B10" i="10"/>
  <c r="C15" i="12" s="1"/>
  <c r="B9" i="10"/>
  <c r="C14" i="12" s="1"/>
  <c r="B6" i="10"/>
  <c r="B7" i="10"/>
  <c r="B8" i="10"/>
  <c r="B4" i="10"/>
  <c r="C9" i="12" s="1"/>
  <c r="B3" i="10"/>
  <c r="B5" i="10"/>
  <c r="C10" i="12" s="1"/>
  <c r="B2" i="10"/>
  <c r="F33" i="10"/>
  <c r="F34" i="10"/>
  <c r="F39" i="10"/>
  <c r="F41" i="10"/>
  <c r="G46" i="12" s="1"/>
  <c r="F40" i="10"/>
  <c r="G45" i="12" s="1"/>
  <c r="F35" i="10"/>
  <c r="F32" i="10"/>
  <c r="F37" i="10"/>
  <c r="F36" i="10"/>
  <c r="F38" i="10"/>
  <c r="F24" i="10"/>
  <c r="G29" i="12" s="1"/>
  <c r="F27" i="10"/>
  <c r="F25" i="10"/>
  <c r="F22" i="10"/>
  <c r="F28" i="10"/>
  <c r="F26" i="10"/>
  <c r="G31" i="12" s="1"/>
  <c r="F30" i="10"/>
  <c r="F31" i="10"/>
  <c r="F29" i="10"/>
  <c r="F23" i="10"/>
  <c r="G28" i="12" s="1"/>
  <c r="F19" i="10"/>
  <c r="F12" i="10"/>
  <c r="F13" i="10"/>
  <c r="F20" i="10"/>
  <c r="F21" i="10"/>
  <c r="F16" i="10"/>
  <c r="F14" i="10"/>
  <c r="F18" i="10"/>
  <c r="F17" i="10"/>
  <c r="F15" i="10"/>
  <c r="F3" i="10"/>
  <c r="G8" i="12" s="1"/>
  <c r="F11" i="10"/>
  <c r="F5" i="10"/>
  <c r="G10" i="12" s="1"/>
  <c r="F6" i="10"/>
  <c r="F4" i="10"/>
  <c r="F8" i="10"/>
  <c r="F10" i="10"/>
  <c r="F7" i="10"/>
  <c r="F9" i="10"/>
  <c r="F2" i="10"/>
  <c r="J22" i="10"/>
  <c r="K27" i="12" s="1"/>
  <c r="J23" i="10"/>
  <c r="K28" i="12" s="1"/>
  <c r="J26" i="10"/>
  <c r="J31" i="10"/>
  <c r="K36" i="12" s="1"/>
  <c r="J29" i="10"/>
  <c r="J27" i="10"/>
  <c r="J25" i="10"/>
  <c r="J28" i="10"/>
  <c r="J30" i="10"/>
  <c r="K35" i="12" s="1"/>
  <c r="J24" i="10"/>
  <c r="K29" i="12" s="1"/>
  <c r="J12" i="10"/>
  <c r="K17" i="12" s="1"/>
  <c r="J19" i="10"/>
  <c r="J18" i="10"/>
  <c r="J15" i="10"/>
  <c r="J20" i="10"/>
  <c r="J16" i="10"/>
  <c r="J17" i="10"/>
  <c r="K22" i="12" s="1"/>
  <c r="J21" i="10"/>
  <c r="K26" i="12" s="1"/>
  <c r="J14" i="10"/>
  <c r="J13" i="10"/>
  <c r="K18" i="12" s="1"/>
  <c r="J4" i="10"/>
  <c r="J10" i="10"/>
  <c r="J7" i="10"/>
  <c r="J5" i="10"/>
  <c r="J2" i="10"/>
  <c r="J11" i="10"/>
  <c r="K16" i="12" s="1"/>
  <c r="J8" i="10"/>
  <c r="K13" i="12" s="1"/>
  <c r="J9" i="10"/>
  <c r="J6" i="10"/>
  <c r="J3" i="10"/>
  <c r="AN5" i="16"/>
  <c r="C4" i="10" s="1"/>
  <c r="D9" i="12" s="1"/>
  <c r="AN6" i="16"/>
  <c r="C3" i="10" s="1"/>
  <c r="AN7" i="16"/>
  <c r="C5" i="10" s="1"/>
  <c r="D10" i="12" s="1"/>
  <c r="AN8" i="16"/>
  <c r="AN4" i="16"/>
  <c r="C2" i="10" s="1"/>
  <c r="AN11" i="16"/>
  <c r="C10" i="10" s="1"/>
  <c r="AN12" i="16"/>
  <c r="C9" i="10" s="1"/>
  <c r="D14" i="12" s="1"/>
  <c r="AN13" i="16"/>
  <c r="C6" i="10" s="1"/>
  <c r="AN14" i="16"/>
  <c r="C7" i="10" s="1"/>
  <c r="AN10" i="16"/>
  <c r="C8" i="10" s="1"/>
  <c r="AN17" i="16"/>
  <c r="C12" i="10" s="1"/>
  <c r="AN18" i="16"/>
  <c r="C11" i="10" s="1"/>
  <c r="D16" i="12" s="1"/>
  <c r="AN19" i="16"/>
  <c r="C14" i="10" s="1"/>
  <c r="AN20" i="16"/>
  <c r="AN16" i="16"/>
  <c r="C13" i="10" s="1"/>
  <c r="BC6" i="5"/>
  <c r="BC8" i="5"/>
  <c r="BC10" i="5"/>
  <c r="BC12" i="5"/>
  <c r="BC4" i="5"/>
  <c r="BB5" i="5"/>
  <c r="C18" i="10" s="1"/>
  <c r="BB6" i="5"/>
  <c r="C21" i="10" s="1"/>
  <c r="BB7" i="5"/>
  <c r="C20" i="10" s="1"/>
  <c r="BB8" i="5"/>
  <c r="C24" i="10" s="1"/>
  <c r="BB9" i="5"/>
  <c r="C16" i="10" s="1"/>
  <c r="BB10" i="5"/>
  <c r="C22" i="10" s="1"/>
  <c r="BB11" i="5"/>
  <c r="C23" i="10" s="1"/>
  <c r="BB12" i="5"/>
  <c r="C15" i="10" s="1"/>
  <c r="BB13" i="5"/>
  <c r="C17" i="10" s="1"/>
  <c r="BB4" i="5"/>
  <c r="C19" i="10" s="1"/>
  <c r="BC19" i="5"/>
  <c r="BC21" i="5"/>
  <c r="BC23" i="5"/>
  <c r="BC25" i="5"/>
  <c r="BB18" i="5"/>
  <c r="C34" i="10" s="1"/>
  <c r="D39" i="12" s="1"/>
  <c r="BB19" i="5"/>
  <c r="C33" i="10" s="1"/>
  <c r="BB20" i="5"/>
  <c r="C26" i="10" s="1"/>
  <c r="BB21" i="5"/>
  <c r="C29" i="10" s="1"/>
  <c r="BB22" i="5"/>
  <c r="C28" i="10" s="1"/>
  <c r="BB23" i="5"/>
  <c r="C30" i="10" s="1"/>
  <c r="BB24" i="5"/>
  <c r="C31" i="10" s="1"/>
  <c r="BB25" i="5"/>
  <c r="C27" i="10" s="1"/>
  <c r="BB26" i="5"/>
  <c r="C25" i="10" s="1"/>
  <c r="C32" i="10"/>
  <c r="BC32" i="5"/>
  <c r="BC34" i="5"/>
  <c r="BC36" i="5"/>
  <c r="BC38" i="5"/>
  <c r="BB31" i="5"/>
  <c r="G3" i="10" s="1"/>
  <c r="H8" i="12" s="1"/>
  <c r="BB32" i="5"/>
  <c r="G11" i="10" s="1"/>
  <c r="BB33" i="5"/>
  <c r="G5" i="10" s="1"/>
  <c r="BB34" i="5"/>
  <c r="G6" i="10" s="1"/>
  <c r="BB35" i="5"/>
  <c r="G4" i="10" s="1"/>
  <c r="BB36" i="5"/>
  <c r="G8" i="10" s="1"/>
  <c r="BB37" i="5"/>
  <c r="G10" i="10" s="1"/>
  <c r="BB38" i="5"/>
  <c r="G7" i="10" s="1"/>
  <c r="BB39" i="5"/>
  <c r="G9" i="10" s="1"/>
  <c r="BB30" i="5"/>
  <c r="G2" i="10" s="1"/>
  <c r="BC45" i="5"/>
  <c r="BC47" i="5"/>
  <c r="BC49" i="5"/>
  <c r="BC51" i="5"/>
  <c r="BC43" i="5"/>
  <c r="BB44" i="5"/>
  <c r="G19" i="10" s="1"/>
  <c r="BB45" i="5"/>
  <c r="G12" i="10" s="1"/>
  <c r="BB46" i="5"/>
  <c r="G13" i="10" s="1"/>
  <c r="BB47" i="5"/>
  <c r="G20" i="10" s="1"/>
  <c r="BB48" i="5"/>
  <c r="G21" i="10" s="1"/>
  <c r="BB49" i="5"/>
  <c r="G16" i="10" s="1"/>
  <c r="BB50" i="5"/>
  <c r="G14" i="10" s="1"/>
  <c r="BB51" i="5"/>
  <c r="G18" i="10" s="1"/>
  <c r="BB52" i="5"/>
  <c r="G17" i="10" s="1"/>
  <c r="BB43" i="5"/>
  <c r="G15" i="10" s="1"/>
  <c r="BC58" i="5"/>
  <c r="BC60" i="5"/>
  <c r="BC62" i="5"/>
  <c r="BC64" i="5"/>
  <c r="BC56" i="5"/>
  <c r="BB57" i="5"/>
  <c r="G24" i="10" s="1"/>
  <c r="BB58" i="5"/>
  <c r="G27" i="10" s="1"/>
  <c r="BB59" i="5"/>
  <c r="G25" i="10" s="1"/>
  <c r="BB60" i="5"/>
  <c r="G22" i="10" s="1"/>
  <c r="BB61" i="5"/>
  <c r="G28" i="10" s="1"/>
  <c r="BB62" i="5"/>
  <c r="G26" i="10" s="1"/>
  <c r="BB63" i="5"/>
  <c r="G30" i="10" s="1"/>
  <c r="BB64" i="5"/>
  <c r="G31" i="10" s="1"/>
  <c r="BB65" i="5"/>
  <c r="G29" i="10" s="1"/>
  <c r="BB56" i="5"/>
  <c r="G23" i="10" s="1"/>
  <c r="BC71" i="5"/>
  <c r="BC73" i="5"/>
  <c r="BC75" i="5"/>
  <c r="BC77" i="5"/>
  <c r="BB70" i="5"/>
  <c r="G33" i="10" s="1"/>
  <c r="BB71" i="5"/>
  <c r="G34" i="10" s="1"/>
  <c r="BB72" i="5"/>
  <c r="G39" i="10" s="1"/>
  <c r="BB73" i="5"/>
  <c r="G41" i="10" s="1"/>
  <c r="G40" i="10"/>
  <c r="BB75" i="5"/>
  <c r="G35" i="10" s="1"/>
  <c r="BB76" i="5"/>
  <c r="G32" i="10" s="1"/>
  <c r="BB77" i="5"/>
  <c r="G37" i="10" s="1"/>
  <c r="BB78" i="5"/>
  <c r="G36" i="10" s="1"/>
  <c r="G38" i="10"/>
  <c r="BC84" i="5"/>
  <c r="BC86" i="5"/>
  <c r="BC88" i="5"/>
  <c r="BC90" i="5"/>
  <c r="BC82" i="5"/>
  <c r="BB83" i="5"/>
  <c r="K4" i="10" s="1"/>
  <c r="BB84" i="5"/>
  <c r="K10" i="10" s="1"/>
  <c r="BB85" i="5"/>
  <c r="K7" i="10" s="1"/>
  <c r="BB86" i="5"/>
  <c r="K5" i="10" s="1"/>
  <c r="BB87" i="5"/>
  <c r="K2" i="10" s="1"/>
  <c r="BB88" i="5"/>
  <c r="K11" i="10" s="1"/>
  <c r="BB89" i="5"/>
  <c r="K8" i="10" s="1"/>
  <c r="BB90" i="5"/>
  <c r="K9" i="10" s="1"/>
  <c r="BB91" i="5"/>
  <c r="K6" i="10" s="1"/>
  <c r="BB82" i="5"/>
  <c r="K3" i="10" s="1"/>
  <c r="BC99" i="5"/>
  <c r="BC101" i="5"/>
  <c r="BC103" i="5"/>
  <c r="BB96" i="5"/>
  <c r="K12" i="10" s="1"/>
  <c r="BB97" i="5"/>
  <c r="K19" i="10" s="1"/>
  <c r="K18" i="10"/>
  <c r="K15" i="10"/>
  <c r="K20" i="10"/>
  <c r="BB101" i="5"/>
  <c r="K16" i="10" s="1"/>
  <c r="BB102" i="5"/>
  <c r="K17" i="10" s="1"/>
  <c r="BB103" i="5"/>
  <c r="K21" i="10" s="1"/>
  <c r="BB104" i="5"/>
  <c r="K14" i="10" s="1"/>
  <c r="BC110" i="5"/>
  <c r="BC112" i="5"/>
  <c r="BC114" i="5"/>
  <c r="BC116" i="5"/>
  <c r="BC108" i="5"/>
  <c r="BB109" i="5"/>
  <c r="K22" i="10" s="1"/>
  <c r="L27" i="12" s="1"/>
  <c r="BB110" i="5"/>
  <c r="K23" i="10" s="1"/>
  <c r="L28" i="12" s="1"/>
  <c r="BB111" i="5"/>
  <c r="K26" i="10" s="1"/>
  <c r="BB112" i="5"/>
  <c r="K31" i="10" s="1"/>
  <c r="L36" i="12" s="1"/>
  <c r="BB113" i="5"/>
  <c r="K29" i="10" s="1"/>
  <c r="BB114" i="5"/>
  <c r="K27" i="10" s="1"/>
  <c r="K25" i="10"/>
  <c r="BB116" i="5"/>
  <c r="K28" i="10" s="1"/>
  <c r="BB117" i="5"/>
  <c r="K30" i="10" s="1"/>
  <c r="L35" i="12" s="1"/>
  <c r="BB108" i="5"/>
  <c r="K24" i="10" s="1"/>
  <c r="BD78" i="5"/>
  <c r="BD77" i="5"/>
  <c r="BD76" i="5"/>
  <c r="BD75" i="5"/>
  <c r="BD74" i="5"/>
  <c r="BD73" i="5"/>
  <c r="BD72" i="5"/>
  <c r="BD71" i="5"/>
  <c r="BD70" i="5"/>
  <c r="BD69" i="5"/>
  <c r="BC95" i="5"/>
  <c r="C19" i="12" l="1"/>
  <c r="G39" i="12"/>
  <c r="C13" i="12"/>
  <c r="C12" i="12"/>
  <c r="H17" i="12"/>
  <c r="D11" i="12"/>
  <c r="C23" i="12"/>
  <c r="C25" i="12"/>
  <c r="K15" i="12"/>
  <c r="G16" i="12"/>
  <c r="G25" i="12"/>
  <c r="C35" i="12"/>
  <c r="K32" i="12"/>
  <c r="G17" i="12"/>
  <c r="G21" i="12"/>
  <c r="C8" i="12"/>
  <c r="C27" i="12"/>
  <c r="C11" i="12"/>
  <c r="G36" i="12"/>
  <c r="L23" i="12"/>
  <c r="C37" i="12"/>
  <c r="G15" i="12"/>
  <c r="H36" i="12"/>
  <c r="K23" i="12"/>
  <c r="C34" i="12"/>
  <c r="L15" i="12"/>
  <c r="G20" i="12"/>
  <c r="K20" i="12"/>
  <c r="K34" i="12"/>
  <c r="G12" i="12"/>
  <c r="G43" i="12"/>
  <c r="C21" i="12"/>
  <c r="D20" i="12"/>
  <c r="K30" i="12"/>
  <c r="G38" i="12"/>
  <c r="C36" i="12"/>
  <c r="G33" i="12"/>
  <c r="C20" i="12"/>
  <c r="C30" i="12"/>
  <c r="G18" i="12"/>
  <c r="K12" i="12"/>
  <c r="H37" i="12"/>
  <c r="K11" i="12"/>
  <c r="K24" i="12"/>
  <c r="L34" i="12"/>
  <c r="K10" i="12"/>
  <c r="K33" i="12"/>
  <c r="K21" i="12"/>
  <c r="H18" i="12"/>
  <c r="G13" i="12"/>
  <c r="G19" i="12"/>
  <c r="G41" i="12"/>
  <c r="G11" i="12"/>
  <c r="H38" i="12"/>
  <c r="H35" i="12"/>
  <c r="G42" i="12"/>
  <c r="G35" i="12"/>
  <c r="G37" i="12"/>
  <c r="D12" i="12"/>
  <c r="D28" i="12"/>
  <c r="H9" i="12"/>
  <c r="H25" i="12"/>
  <c r="L24" i="12"/>
  <c r="K31" i="12"/>
  <c r="K8" i="12"/>
  <c r="K25" i="12"/>
  <c r="K19" i="12"/>
  <c r="K9" i="12"/>
  <c r="K14" i="12"/>
  <c r="G9" i="12"/>
  <c r="H10" i="12"/>
  <c r="H12" i="12"/>
  <c r="G22" i="12"/>
  <c r="G44" i="12"/>
  <c r="G40" i="12"/>
  <c r="G23" i="12"/>
  <c r="G34" i="12"/>
  <c r="H26" i="12"/>
  <c r="G32" i="12"/>
  <c r="G27" i="12"/>
  <c r="G26" i="12"/>
  <c r="G14" i="12"/>
  <c r="G30" i="12"/>
  <c r="G24" i="12"/>
  <c r="D35" i="12"/>
  <c r="C33" i="12"/>
  <c r="C18" i="12"/>
  <c r="C24" i="12"/>
  <c r="C38" i="12"/>
  <c r="C26" i="12"/>
  <c r="C31" i="12"/>
  <c r="C32" i="12"/>
  <c r="C28" i="12"/>
  <c r="D15" i="12"/>
  <c r="D18" i="12"/>
  <c r="D19" i="12"/>
  <c r="H11" i="12"/>
  <c r="H14" i="12"/>
  <c r="D38" i="12"/>
  <c r="D37" i="12"/>
  <c r="D32" i="12"/>
  <c r="D27" i="12"/>
  <c r="D25" i="12"/>
  <c r="D24" i="12"/>
  <c r="D23" i="12"/>
  <c r="D21" i="12"/>
  <c r="H20" i="12"/>
  <c r="H19" i="12"/>
  <c r="H33" i="12"/>
  <c r="H30" i="12"/>
  <c r="H28" i="12"/>
  <c r="H44" i="12"/>
  <c r="H43" i="12"/>
  <c r="H41" i="12"/>
  <c r="H39" i="12"/>
  <c r="L20" i="12"/>
  <c r="L21" i="12"/>
  <c r="L26" i="12"/>
  <c r="L13" i="12"/>
  <c r="L16" i="12"/>
  <c r="L14" i="12"/>
  <c r="H27" i="12"/>
  <c r="H32" i="12"/>
  <c r="H23" i="12"/>
  <c r="H13" i="12"/>
  <c r="D31" i="12"/>
  <c r="L8" i="12"/>
  <c r="L32" i="12"/>
  <c r="L31" i="12"/>
  <c r="L30" i="12"/>
  <c r="L33" i="12"/>
  <c r="L11" i="12"/>
  <c r="L25" i="12"/>
  <c r="L9" i="12"/>
  <c r="L19" i="12"/>
  <c r="L22" i="12"/>
  <c r="L10" i="12"/>
  <c r="L29" i="12"/>
  <c r="L12" i="12"/>
  <c r="H46" i="12"/>
  <c r="H31" i="12"/>
  <c r="H42" i="12"/>
  <c r="H40" i="12"/>
  <c r="H45" i="12"/>
  <c r="H34" i="12"/>
  <c r="H24" i="12"/>
  <c r="H29" i="12"/>
  <c r="H21" i="12"/>
  <c r="H16" i="12"/>
  <c r="H22" i="12"/>
  <c r="H15" i="12"/>
  <c r="D36" i="12"/>
  <c r="D8" i="12"/>
  <c r="D29" i="12"/>
  <c r="D33" i="12"/>
  <c r="D26" i="12"/>
  <c r="D34" i="12"/>
  <c r="D30" i="12"/>
  <c r="D22" i="12"/>
  <c r="D13" i="12"/>
  <c r="D17" i="12"/>
  <c r="BB95" i="5"/>
  <c r="K13" i="10" s="1"/>
  <c r="L17" i="12" s="1"/>
  <c r="L18" i="12" l="1"/>
  <c r="BD13" i="5"/>
  <c r="BD12" i="5"/>
  <c r="BD11" i="5"/>
  <c r="BD10" i="5"/>
  <c r="BD9" i="5"/>
  <c r="BD8" i="5"/>
  <c r="BD7" i="5"/>
  <c r="BD6" i="5"/>
  <c r="BD5" i="5"/>
  <c r="BD30" i="5"/>
  <c r="BD31" i="5"/>
  <c r="BD32" i="5"/>
  <c r="BD33" i="5"/>
  <c r="BD34" i="5"/>
  <c r="BD35" i="5"/>
  <c r="BD36" i="5"/>
  <c r="BD37" i="5"/>
  <c r="BD38" i="5"/>
  <c r="BD65" i="5" l="1"/>
  <c r="BD64" i="5"/>
  <c r="BD63" i="5"/>
  <c r="BD62" i="5"/>
  <c r="BD61" i="5"/>
  <c r="BD60" i="5"/>
  <c r="BD59" i="5"/>
  <c r="BD58" i="5"/>
  <c r="BD57" i="5"/>
  <c r="BD56" i="5"/>
  <c r="C7" i="12"/>
  <c r="BD117" i="5"/>
  <c r="BD116" i="5"/>
  <c r="BD115" i="5"/>
  <c r="BD114" i="5"/>
  <c r="BD113" i="5"/>
  <c r="BD112" i="5"/>
  <c r="BD111" i="5"/>
  <c r="BD110" i="5"/>
  <c r="BD109" i="5"/>
  <c r="BD108" i="5"/>
  <c r="K7" i="12" l="1"/>
  <c r="G7" i="12"/>
  <c r="D7" i="12"/>
  <c r="BD44" i="5"/>
  <c r="BD45" i="5"/>
  <c r="BD46" i="5"/>
  <c r="BD47" i="5"/>
  <c r="BD48" i="5"/>
  <c r="BD49" i="5"/>
  <c r="BD50" i="5"/>
  <c r="BD51" i="5"/>
  <c r="BD52" i="5"/>
  <c r="BD43" i="5"/>
  <c r="BD103" i="5"/>
  <c r="BD91" i="5"/>
  <c r="BD90" i="5"/>
  <c r="BD89" i="5"/>
  <c r="BD102" i="5"/>
  <c r="BD104" i="5"/>
  <c r="BD101" i="5"/>
  <c r="BD100" i="5"/>
  <c r="BD99" i="5"/>
  <c r="BD98" i="5"/>
  <c r="BD97" i="5"/>
  <c r="L7" i="12" l="1"/>
  <c r="H7" i="12"/>
  <c r="BD39" i="5"/>
  <c r="BD83" i="5"/>
  <c r="BD84" i="5"/>
  <c r="BD85" i="5"/>
  <c r="BD86" i="5"/>
  <c r="BD87" i="5"/>
  <c r="BD88" i="5"/>
  <c r="BD95" i="5"/>
  <c r="BD96" i="5"/>
  <c r="BD82" i="5"/>
  <c r="F127" i="9" l="1"/>
</calcChain>
</file>

<file path=xl/sharedStrings.xml><?xml version="1.0" encoding="utf-8"?>
<sst xmlns="http://schemas.openxmlformats.org/spreadsheetml/2006/main" count="807" uniqueCount="212">
  <si>
    <t>Notification</t>
  </si>
  <si>
    <t>Div</t>
  </si>
  <si>
    <t>1 Week</t>
  </si>
  <si>
    <t>Premier</t>
  </si>
  <si>
    <t>Late Notice</t>
  </si>
  <si>
    <t>Yellow 4</t>
  </si>
  <si>
    <t>Day Of</t>
  </si>
  <si>
    <t>Yellow 3</t>
  </si>
  <si>
    <t>No Show</t>
  </si>
  <si>
    <t>Yellow 2</t>
  </si>
  <si>
    <t>Yellow 1</t>
  </si>
  <si>
    <t>Green 2</t>
  </si>
  <si>
    <t>Green 1</t>
  </si>
  <si>
    <t>Orange 3</t>
  </si>
  <si>
    <t>Orange 2</t>
  </si>
  <si>
    <t>Orange1</t>
  </si>
  <si>
    <t>Date</t>
  </si>
  <si>
    <t>Name</t>
  </si>
  <si>
    <t xml:space="preserve">Reserve Player </t>
  </si>
  <si>
    <t>Notes</t>
  </si>
  <si>
    <t>POINTS</t>
  </si>
  <si>
    <t>PARTICIPATION</t>
  </si>
  <si>
    <t>PLAYER 1</t>
  </si>
  <si>
    <t>PLAYER 2</t>
  </si>
  <si>
    <t>PLAYER 3</t>
  </si>
  <si>
    <t>PLAYER 4</t>
  </si>
  <si>
    <t>PLAYER 5</t>
  </si>
  <si>
    <t>TEAM 1</t>
    <phoneticPr fontId="0" type="noConversion"/>
  </si>
  <si>
    <t>TEAM 2</t>
    <phoneticPr fontId="0" type="noConversion"/>
  </si>
  <si>
    <t>TEAM 5</t>
    <phoneticPr fontId="0" type="noConversion"/>
  </si>
  <si>
    <t>TEAM 4</t>
  </si>
  <si>
    <t>Liana Marnoch</t>
  </si>
  <si>
    <t>TEAM 1</t>
  </si>
  <si>
    <t>TEAM 3</t>
  </si>
  <si>
    <t>TEAM 2</t>
  </si>
  <si>
    <t>RANK</t>
  </si>
  <si>
    <t xml:space="preserve"> </t>
  </si>
  <si>
    <t>Reserves</t>
  </si>
  <si>
    <t>Green</t>
  </si>
  <si>
    <t>Orange</t>
  </si>
  <si>
    <t>SGW</t>
  </si>
  <si>
    <t>DGW</t>
  </si>
  <si>
    <t>SINGLE BONUS</t>
  </si>
  <si>
    <t>TEAM BONUS</t>
  </si>
  <si>
    <t>INDIVIDUAL</t>
  </si>
  <si>
    <t>TEAM</t>
  </si>
  <si>
    <t>SGL</t>
  </si>
  <si>
    <t>LOSSES</t>
  </si>
  <si>
    <t>TOTAL GAMES</t>
  </si>
  <si>
    <t xml:space="preserve">SET 1 </t>
  </si>
  <si>
    <t>SET 2</t>
  </si>
  <si>
    <t>SET 3</t>
  </si>
  <si>
    <t>SET 1</t>
  </si>
  <si>
    <t xml:space="preserve">  JUNIOR SUPER SERIES LADDER RANKINGS</t>
  </si>
  <si>
    <t>Open</t>
  </si>
  <si>
    <t>Harrison Pell</t>
  </si>
  <si>
    <t>TEAM PART</t>
  </si>
  <si>
    <t>Sara Wright</t>
  </si>
  <si>
    <t>BONUS</t>
  </si>
  <si>
    <t>Hugo Wise</t>
  </si>
  <si>
    <t>Harrison Ratner</t>
  </si>
  <si>
    <t>Matt Jacobson</t>
  </si>
  <si>
    <t>Thomas &amp; David Lange</t>
  </si>
  <si>
    <t>Kayla Sacks</t>
  </si>
  <si>
    <t>Ruby Malamas</t>
  </si>
  <si>
    <t>Daniel Sacks</t>
  </si>
  <si>
    <t>Marc Perilli</t>
  </si>
  <si>
    <t>Edward Karroll</t>
  </si>
  <si>
    <t>Auguste Baudens</t>
  </si>
  <si>
    <t>Renzo Balagna</t>
  </si>
  <si>
    <t>Sam Roediger</t>
  </si>
  <si>
    <t>Angel Codey</t>
  </si>
  <si>
    <t>Will Zhao</t>
  </si>
  <si>
    <t>Justin Zhao</t>
  </si>
  <si>
    <t>Angus Kelly</t>
  </si>
  <si>
    <t>Angus Maple Brown</t>
  </si>
  <si>
    <t>Saul Chapman</t>
  </si>
  <si>
    <t>Yellow 1-2</t>
  </si>
  <si>
    <t>Yellow 3-5</t>
  </si>
  <si>
    <t>Olivia Laundy</t>
  </si>
  <si>
    <t>William Saw</t>
  </si>
  <si>
    <t>Will Murray</t>
  </si>
  <si>
    <t>Isabella James</t>
  </si>
  <si>
    <t>Maddy Mckay</t>
  </si>
  <si>
    <t>Nicholas Perkins</t>
  </si>
  <si>
    <t>Ava Perilli</t>
  </si>
  <si>
    <t>GREEN BALL</t>
  </si>
  <si>
    <t>ORANGE BALL</t>
  </si>
  <si>
    <t>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</si>
  <si>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</si>
  <si>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</si>
  <si>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</t>
  </si>
  <si>
    <t>TEAM 5</t>
  </si>
  <si>
    <t>F</t>
  </si>
  <si>
    <t>I</t>
  </si>
  <si>
    <t>N</t>
  </si>
  <si>
    <t>A</t>
  </si>
  <si>
    <t>L</t>
  </si>
  <si>
    <t>S</t>
  </si>
  <si>
    <t>Hamish Mews</t>
  </si>
  <si>
    <t>Hugo Mullins</t>
  </si>
  <si>
    <t>UTR Yellow Ball</t>
  </si>
  <si>
    <t>UTR Div1 (UTR 4-6)</t>
  </si>
  <si>
    <t>UTR Div2 (UTR 3-4)</t>
  </si>
  <si>
    <t>UTR Div3 (UTR 2-3.5)</t>
  </si>
  <si>
    <t>Miles Galloway</t>
  </si>
  <si>
    <t>Alexander Yiu</t>
  </si>
  <si>
    <t>Liv Buchanan</t>
  </si>
  <si>
    <t>Oscar Browning</t>
  </si>
  <si>
    <t>Damon Hwang</t>
  </si>
  <si>
    <t>James Power</t>
  </si>
  <si>
    <t>Flynn Davis</t>
  </si>
  <si>
    <t>Jax Hill</t>
  </si>
  <si>
    <t>Orange Ball 3 - 12:30pm</t>
  </si>
  <si>
    <t>Orange Ball 2 - 12:30pm</t>
  </si>
  <si>
    <t>Orange Ball 1 - 12:30pm</t>
  </si>
  <si>
    <t>Green Ball 4 - 2pm</t>
  </si>
  <si>
    <t>UTR Singles - 5.30pm</t>
  </si>
  <si>
    <t>Noah Sealey*</t>
  </si>
  <si>
    <t>Alexander Twaits*</t>
  </si>
  <si>
    <t>Ben Faust*</t>
  </si>
  <si>
    <t>Misha Heazlewood*</t>
  </si>
  <si>
    <t>Ewan O'Sullivan*</t>
  </si>
  <si>
    <t>Shuichi Madina*</t>
  </si>
  <si>
    <t>Julian Fisher *</t>
  </si>
  <si>
    <t>Gian Polo Caccini*</t>
  </si>
  <si>
    <t>CF*</t>
  </si>
  <si>
    <t>Blake Heckes*</t>
  </si>
  <si>
    <t>Jemima Beeson*</t>
  </si>
  <si>
    <t>Lilly Crennan*</t>
  </si>
  <si>
    <t>Avi Ereria*</t>
  </si>
  <si>
    <t>Felix Bootlis*</t>
  </si>
  <si>
    <t>Georgina Simpson*</t>
  </si>
  <si>
    <t>Ester Caccini*</t>
  </si>
  <si>
    <t>Aryeh Gerdis*</t>
  </si>
  <si>
    <t>Oscar Handelsman*</t>
  </si>
  <si>
    <t>Jake Faust*</t>
  </si>
  <si>
    <t>Michael Sun*</t>
  </si>
  <si>
    <t>Ben Freed *</t>
  </si>
  <si>
    <t>Santi Smart*</t>
  </si>
  <si>
    <t>Josh Lyndon*</t>
  </si>
  <si>
    <t>Rapha Thioulouse*</t>
  </si>
  <si>
    <t>Alex Dickson*</t>
  </si>
  <si>
    <t>Robbie Ng*</t>
  </si>
  <si>
    <t>Hugo Brady*</t>
  </si>
  <si>
    <t>Harvey Calabro*</t>
  </si>
  <si>
    <t>Will O'Sullivan*</t>
  </si>
  <si>
    <t>Aarin Panda*</t>
  </si>
  <si>
    <t>Dasha Jolley*</t>
  </si>
  <si>
    <t>Archer Jolly*</t>
  </si>
  <si>
    <t>Charlie Malavich*</t>
  </si>
  <si>
    <t>Jackson Barclay*</t>
  </si>
  <si>
    <t>Toby Wang*</t>
  </si>
  <si>
    <t>Elvys Long*</t>
  </si>
  <si>
    <t>Shepherd Smart*</t>
  </si>
  <si>
    <t>Sam Pinski*</t>
  </si>
  <si>
    <t>Louis Beeson*</t>
  </si>
  <si>
    <t>Thomas Czinner*</t>
  </si>
  <si>
    <t>Max Hart*</t>
  </si>
  <si>
    <t>Ayden Mtanios*</t>
  </si>
  <si>
    <t>Winston Wang*</t>
  </si>
  <si>
    <t>Jonathan Leach*</t>
  </si>
  <si>
    <t>Eva Putivskaya*</t>
  </si>
  <si>
    <t>Hugo Spencer*</t>
  </si>
  <si>
    <t>Honor Whitfield*</t>
  </si>
  <si>
    <t>Abigail DeSouza*</t>
  </si>
  <si>
    <t>Chloe Williams*</t>
  </si>
  <si>
    <t>Isla Hutton*</t>
  </si>
  <si>
    <t>Natalie Pack*</t>
  </si>
  <si>
    <t>Chloe Densten*</t>
  </si>
  <si>
    <t>Owen Liu*</t>
  </si>
  <si>
    <t>Alastair Tait*</t>
  </si>
  <si>
    <t>Chan Lawrence*</t>
  </si>
  <si>
    <t>Tiggy Hill*</t>
  </si>
  <si>
    <t>Dylan Du*</t>
  </si>
  <si>
    <t>Isabella Nanos Karabetsos*</t>
  </si>
  <si>
    <t>Joshua Jacobson*</t>
  </si>
  <si>
    <t>Harper Mc Aleese*</t>
  </si>
  <si>
    <t>Alexander Cao</t>
  </si>
  <si>
    <t>Ricky Chen*</t>
  </si>
  <si>
    <t>Adam Struggles*</t>
  </si>
  <si>
    <t>Phoebe Simpson</t>
  </si>
  <si>
    <t>Gem Roffe-Nassi</t>
  </si>
  <si>
    <t>Samuel Kanak</t>
  </si>
  <si>
    <t>James Soetadja</t>
  </si>
  <si>
    <t>Shazleen Aziz*</t>
  </si>
  <si>
    <t>Ida Goldwaser</t>
  </si>
  <si>
    <t>Jacob Marmot</t>
  </si>
  <si>
    <t>Sofia Bonfield-Molina</t>
  </si>
  <si>
    <t>Madeleine DeSouza*</t>
  </si>
  <si>
    <t>Leon Hoerr</t>
  </si>
  <si>
    <t>Taeyou Dwang</t>
  </si>
  <si>
    <t>Noah McQuarrie*</t>
  </si>
  <si>
    <t>Savannah Rahardja*</t>
  </si>
  <si>
    <t>Juliette Yee*</t>
  </si>
  <si>
    <t>Abigail Schembri</t>
  </si>
  <si>
    <t>Jed Sammel</t>
  </si>
  <si>
    <t>Liron Shaki</t>
  </si>
  <si>
    <t>Olivia Lurie</t>
  </si>
  <si>
    <t>Joey Summer</t>
  </si>
  <si>
    <t>Suri Toh</t>
  </si>
  <si>
    <t>Amelie Ung</t>
  </si>
  <si>
    <t>Dylan Fisher</t>
  </si>
  <si>
    <t>Harvey Kueh</t>
  </si>
  <si>
    <t xml:space="preserve">Rafferty Bligh </t>
  </si>
  <si>
    <t>Freya Pavey</t>
  </si>
  <si>
    <t>TBC</t>
  </si>
  <si>
    <t>Yellow Ball 1 UTR Div 3 - 3:30pm</t>
  </si>
  <si>
    <t>Yellow Ball 2 UTR Div 4 - 3:30pm</t>
  </si>
  <si>
    <t>Green Ball 1 UTR Div 5  - 3:30pm</t>
  </si>
  <si>
    <t>Green Ball 2 UTR Div 6  - 2pm</t>
  </si>
  <si>
    <t>Green Ball 3 UTR Div 7  - 2pm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</si>
</sst>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9"/>
      <name val="Verdana"/>
      <family val="2"/>
    </font>
    <font>
      <sz val="8"/>
      <name val="Verdana"/>
      <family val="2"/>
    </font>
    <font>
      <sz val="11"/>
      <name val="Calibri"/>
      <family val="2"/>
      <scheme val="minor"/>
    </font>
    <font>
      <sz val="8"/>
      <color indexed="9"/>
      <name val="Verdana"/>
      <family val="2"/>
    </font>
    <font>
      <sz val="6"/>
      <color indexed="9"/>
      <name val="Verdana"/>
      <family val="2"/>
    </font>
    <font>
      <sz val="12"/>
      <color indexed="9"/>
      <name val="Verdana"/>
      <family val="2"/>
    </font>
    <font>
      <b/>
      <sz val="12"/>
      <name val="Verdana"/>
      <family val="2"/>
    </font>
    <font>
      <b/>
      <sz val="12"/>
      <color theme="1"/>
      <name val="Calibri"/>
      <family val="2"/>
      <scheme val="minor"/>
    </font>
    <font>
      <sz val="8"/>
      <color theme="0"/>
      <name val="Verdana"/>
      <family val="2"/>
    </font>
    <font>
      <b/>
      <sz val="40"/>
      <color indexed="9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6"/>
      <name val="Verdana"/>
      <family val="2"/>
    </font>
    <font>
      <sz val="6"/>
      <color theme="0"/>
      <name val="Verdana"/>
      <family val="2"/>
    </font>
    <font>
      <sz val="8"/>
      <color theme="1"/>
      <name val="Verdana"/>
      <family val="2"/>
    </font>
    <font>
      <b/>
      <sz val="40"/>
      <color theme="1"/>
      <name val="Calibri"/>
      <family val="2"/>
    </font>
    <font>
      <sz val="10.5"/>
      <color rgb="FF000000"/>
      <name val="Calibri"/>
      <family val="2"/>
      <scheme val="minor"/>
    </font>
    <font>
      <sz val="14"/>
      <name val="Verdana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2"/>
      <name val="Verdana"/>
      <family val="2"/>
    </font>
    <font>
      <sz val="12"/>
      <color theme="1"/>
      <name val="Verdana"/>
      <family val="2"/>
    </font>
    <font>
      <sz val="12"/>
      <color theme="0"/>
      <name val="Verdana"/>
      <family val="2"/>
    </font>
    <font>
      <sz val="14"/>
      <color theme="1"/>
      <name val="Verdana"/>
      <family val="2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Verdana"/>
      <family val="2"/>
    </font>
    <font>
      <sz val="24"/>
      <color theme="1"/>
      <name val="Verdana"/>
      <family val="2"/>
    </font>
    <font>
      <b/>
      <sz val="24"/>
      <color theme="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Verdana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A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50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FFA4"/>
        <bgColor indexed="64"/>
      </patternFill>
    </fill>
    <fill>
      <patternFill patternType="solid">
        <fgColor rgb="FFF8AB0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2F75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DA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B87"/>
        <bgColor indexed="64"/>
      </patternFill>
    </fill>
    <fill>
      <patternFill patternType="solid">
        <fgColor rgb="FFBBF7A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9E8BA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987"/>
        <bgColor indexed="64"/>
      </patternFill>
    </fill>
    <fill>
      <patternFill patternType="solid">
        <fgColor rgb="FFDDFAA4"/>
        <bgColor indexed="64"/>
      </patternFill>
    </fill>
    <fill>
      <patternFill patternType="solid">
        <fgColor rgb="FFE7FCBC"/>
        <bgColor indexed="64"/>
      </patternFill>
    </fill>
    <fill>
      <patternFill patternType="solid">
        <fgColor rgb="FFFBD1AF"/>
        <bgColor indexed="64"/>
      </patternFill>
    </fill>
    <fill>
      <patternFill patternType="solid">
        <fgColor rgb="FFFCDDC4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FFFB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00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1" fillId="35" borderId="10" xfId="0" applyFont="1" applyFill="1" applyBorder="1" applyAlignment="1">
      <alignment horizontal="left"/>
    </xf>
    <xf numFmtId="0" fontId="25" fillId="37" borderId="10" xfId="0" applyFont="1" applyFill="1" applyBorder="1" applyAlignment="1">
      <alignment horizontal="center"/>
    </xf>
    <xf numFmtId="0" fontId="24" fillId="36" borderId="11" xfId="0" applyFont="1" applyFill="1" applyBorder="1" applyAlignment="1">
      <alignment horizontal="center"/>
    </xf>
    <xf numFmtId="0" fontId="22" fillId="38" borderId="0" xfId="0" applyFont="1" applyFill="1" applyAlignment="1">
      <alignment horizontal="center"/>
    </xf>
    <xf numFmtId="0" fontId="0" fillId="38" borderId="0" xfId="0" applyFill="1" applyAlignment="1">
      <alignment horizontal="center"/>
    </xf>
    <xf numFmtId="0" fontId="25" fillId="35" borderId="0" xfId="0" applyFont="1" applyFill="1" applyAlignment="1">
      <alignment horizontal="center"/>
    </xf>
    <xf numFmtId="0" fontId="19" fillId="0" borderId="0" xfId="0" applyFont="1"/>
    <xf numFmtId="0" fontId="27" fillId="0" borderId="1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6" fillId="36" borderId="1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19" xfId="0" applyBorder="1"/>
    <xf numFmtId="0" fontId="35" fillId="41" borderId="10" xfId="0" applyFont="1" applyFill="1" applyBorder="1" applyAlignment="1">
      <alignment horizontal="center"/>
    </xf>
    <xf numFmtId="0" fontId="0" fillId="0" borderId="10" xfId="0" applyBorder="1"/>
    <xf numFmtId="0" fontId="0" fillId="34" borderId="21" xfId="0" applyFill="1" applyBorder="1"/>
    <xf numFmtId="0" fontId="0" fillId="34" borderId="20" xfId="0" applyFill="1" applyBorder="1"/>
    <xf numFmtId="0" fontId="0" fillId="34" borderId="0" xfId="0" applyFill="1"/>
    <xf numFmtId="0" fontId="0" fillId="34" borderId="23" xfId="0" applyFill="1" applyBorder="1"/>
    <xf numFmtId="0" fontId="0" fillId="34" borderId="0" xfId="0" applyFill="1" applyAlignment="1">
      <alignment horizontal="center"/>
    </xf>
    <xf numFmtId="0" fontId="0" fillId="34" borderId="22" xfId="0" applyFill="1" applyBorder="1"/>
    <xf numFmtId="0" fontId="0" fillId="34" borderId="11" xfId="0" applyFill="1" applyBorder="1" applyAlignment="1">
      <alignment horizontal="center"/>
    </xf>
    <xf numFmtId="0" fontId="0" fillId="34" borderId="11" xfId="0" applyFill="1" applyBorder="1"/>
    <xf numFmtId="0" fontId="30" fillId="34" borderId="0" xfId="0" applyFont="1" applyFill="1" applyAlignment="1">
      <alignment horizontal="left" vertical="center"/>
    </xf>
    <xf numFmtId="14" fontId="0" fillId="34" borderId="0" xfId="0" applyNumberFormat="1" applyFill="1"/>
    <xf numFmtId="0" fontId="37" fillId="34" borderId="0" xfId="0" applyFont="1" applyFill="1" applyAlignment="1">
      <alignment horizontal="left" vertical="center"/>
    </xf>
    <xf numFmtId="0" fontId="20" fillId="39" borderId="10" xfId="0" applyFont="1" applyFill="1" applyBorder="1"/>
    <xf numFmtId="0" fontId="23" fillId="33" borderId="10" xfId="0" applyFont="1" applyFill="1" applyBorder="1"/>
    <xf numFmtId="0" fontId="20" fillId="42" borderId="10" xfId="0" applyFont="1" applyFill="1" applyBorder="1"/>
    <xf numFmtId="0" fontId="23" fillId="43" borderId="10" xfId="0" applyFont="1" applyFill="1" applyBorder="1"/>
    <xf numFmtId="16" fontId="0" fillId="34" borderId="10" xfId="0" applyNumberFormat="1" applyFill="1" applyBorder="1" applyAlignment="1">
      <alignment horizontal="left"/>
    </xf>
    <xf numFmtId="0" fontId="0" fillId="34" borderId="10" xfId="0" applyFill="1" applyBorder="1"/>
    <xf numFmtId="16" fontId="0" fillId="44" borderId="10" xfId="0" applyNumberFormat="1" applyFill="1" applyBorder="1" applyAlignment="1">
      <alignment horizontal="left"/>
    </xf>
    <xf numFmtId="0" fontId="0" fillId="44" borderId="10" xfId="0" applyFill="1" applyBorder="1"/>
    <xf numFmtId="0" fontId="0" fillId="44" borderId="10" xfId="0" applyFill="1" applyBorder="1" applyAlignment="1">
      <alignment wrapText="1"/>
    </xf>
    <xf numFmtId="0" fontId="19" fillId="39" borderId="10" xfId="0" applyFont="1" applyFill="1" applyBorder="1" applyAlignment="1">
      <alignment horizontal="left"/>
    </xf>
    <xf numFmtId="0" fontId="19" fillId="39" borderId="10" xfId="0" applyFont="1" applyFill="1" applyBorder="1"/>
    <xf numFmtId="16" fontId="0" fillId="0" borderId="10" xfId="0" applyNumberFormat="1" applyBorder="1" applyAlignment="1">
      <alignment horizontal="left"/>
    </xf>
    <xf numFmtId="0" fontId="23" fillId="44" borderId="10" xfId="0" applyFont="1" applyFill="1" applyBorder="1"/>
    <xf numFmtId="0" fontId="0" fillId="44" borderId="19" xfId="0" applyFill="1" applyBorder="1"/>
    <xf numFmtId="0" fontId="0" fillId="0" borderId="10" xfId="0" applyBorder="1" applyAlignment="1">
      <alignment wrapText="1"/>
    </xf>
    <xf numFmtId="0" fontId="38" fillId="44" borderId="10" xfId="0" applyFont="1" applyFill="1" applyBorder="1"/>
    <xf numFmtId="0" fontId="23" fillId="0" borderId="10" xfId="0" applyFont="1" applyBorder="1"/>
    <xf numFmtId="0" fontId="23" fillId="0" borderId="10" xfId="0" applyFont="1" applyBorder="1" applyAlignment="1">
      <alignment wrapText="1"/>
    </xf>
    <xf numFmtId="0" fontId="22" fillId="0" borderId="10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37" borderId="10" xfId="0" applyFont="1" applyFill="1" applyBorder="1" applyAlignment="1">
      <alignment horizontal="center"/>
    </xf>
    <xf numFmtId="0" fontId="40" fillId="34" borderId="0" xfId="0" applyFont="1" applyFill="1" applyAlignment="1">
      <alignment horizontal="center"/>
    </xf>
    <xf numFmtId="0" fontId="40" fillId="34" borderId="0" xfId="0" applyFont="1" applyFill="1"/>
    <xf numFmtId="0" fontId="41" fillId="34" borderId="0" xfId="0" applyFont="1" applyFill="1" applyAlignment="1">
      <alignment horizontal="center"/>
    </xf>
    <xf numFmtId="0" fontId="0" fillId="44" borderId="0" xfId="0" applyFill="1"/>
    <xf numFmtId="0" fontId="39" fillId="0" borderId="10" xfId="0" applyFont="1" applyBorder="1" applyAlignment="1">
      <alignment horizontal="left"/>
    </xf>
    <xf numFmtId="0" fontId="0" fillId="34" borderId="19" xfId="0" applyFill="1" applyBorder="1"/>
    <xf numFmtId="0" fontId="22" fillId="0" borderId="10" xfId="0" applyFont="1" applyBorder="1" applyAlignment="1">
      <alignment horizontal="center"/>
    </xf>
    <xf numFmtId="0" fontId="42" fillId="34" borderId="10" xfId="0" applyFont="1" applyFill="1" applyBorder="1" applyAlignment="1">
      <alignment horizontal="center"/>
    </xf>
    <xf numFmtId="0" fontId="42" fillId="0" borderId="0" xfId="0" applyFont="1" applyAlignment="1">
      <alignment horizontal="left"/>
    </xf>
    <xf numFmtId="0" fontId="43" fillId="34" borderId="10" xfId="0" applyFont="1" applyFill="1" applyBorder="1" applyAlignment="1">
      <alignment horizontal="center"/>
    </xf>
    <xf numFmtId="0" fontId="44" fillId="0" borderId="0" xfId="0" applyFont="1"/>
    <xf numFmtId="0" fontId="43" fillId="0" borderId="0" xfId="0" applyFont="1" applyAlignment="1">
      <alignment horizontal="left"/>
    </xf>
    <xf numFmtId="0" fontId="43" fillId="0" borderId="0" xfId="0" applyFont="1"/>
    <xf numFmtId="0" fontId="43" fillId="34" borderId="11" xfId="0" applyFont="1" applyFill="1" applyBorder="1" applyAlignment="1">
      <alignment horizontal="center"/>
    </xf>
    <xf numFmtId="0" fontId="43" fillId="34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3" fillId="34" borderId="11" xfId="0" applyFont="1" applyFill="1" applyBorder="1"/>
    <xf numFmtId="0" fontId="43" fillId="34" borderId="0" xfId="0" applyFont="1" applyFill="1"/>
    <xf numFmtId="0" fontId="44" fillId="35" borderId="10" xfId="0" applyFont="1" applyFill="1" applyBorder="1" applyAlignment="1">
      <alignment horizontal="left"/>
    </xf>
    <xf numFmtId="0" fontId="3" fillId="0" borderId="0" xfId="0" applyFont="1"/>
    <xf numFmtId="0" fontId="44" fillId="35" borderId="15" xfId="0" applyFont="1" applyFill="1" applyBorder="1" applyAlignment="1">
      <alignment horizontal="left"/>
    </xf>
    <xf numFmtId="0" fontId="25" fillId="37" borderId="13" xfId="0" applyFont="1" applyFill="1" applyBorder="1" applyAlignment="1">
      <alignment horizontal="center"/>
    </xf>
    <xf numFmtId="0" fontId="40" fillId="34" borderId="20" xfId="0" applyFont="1" applyFill="1" applyBorder="1"/>
    <xf numFmtId="0" fontId="39" fillId="34" borderId="14" xfId="0" applyFont="1" applyFill="1" applyBorder="1" applyAlignment="1">
      <alignment horizontal="center"/>
    </xf>
    <xf numFmtId="0" fontId="45" fillId="34" borderId="14" xfId="0" applyFont="1" applyFill="1" applyBorder="1" applyAlignment="1">
      <alignment horizontal="center"/>
    </xf>
    <xf numFmtId="0" fontId="40" fillId="34" borderId="23" xfId="0" applyFont="1" applyFill="1" applyBorder="1"/>
    <xf numFmtId="0" fontId="40" fillId="0" borderId="0" xfId="0" applyFont="1"/>
    <xf numFmtId="0" fontId="46" fillId="34" borderId="20" xfId="0" applyFont="1" applyFill="1" applyBorder="1"/>
    <xf numFmtId="0" fontId="45" fillId="34" borderId="10" xfId="0" applyFont="1" applyFill="1" applyBorder="1" applyAlignment="1">
      <alignment horizontal="center"/>
    </xf>
    <xf numFmtId="0" fontId="46" fillId="0" borderId="0" xfId="0" applyFont="1"/>
    <xf numFmtId="0" fontId="39" fillId="34" borderId="10" xfId="0" applyFont="1" applyFill="1" applyBorder="1" applyAlignment="1">
      <alignment horizontal="center"/>
    </xf>
    <xf numFmtId="0" fontId="45" fillId="34" borderId="0" xfId="0" applyFont="1" applyFill="1" applyAlignment="1">
      <alignment horizontal="center"/>
    </xf>
    <xf numFmtId="0" fontId="39" fillId="34" borderId="0" xfId="0" applyFont="1" applyFill="1" applyAlignment="1">
      <alignment horizontal="left"/>
    </xf>
    <xf numFmtId="0" fontId="21" fillId="36" borderId="10" xfId="0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2" fillId="35" borderId="10" xfId="0" applyFont="1" applyFill="1" applyBorder="1" applyAlignment="1">
      <alignment horizontal="center"/>
    </xf>
    <xf numFmtId="0" fontId="45" fillId="40" borderId="15" xfId="0" applyFont="1" applyFill="1" applyBorder="1"/>
    <xf numFmtId="0" fontId="40" fillId="40" borderId="16" xfId="0" applyFont="1" applyFill="1" applyBorder="1"/>
    <xf numFmtId="0" fontId="45" fillId="46" borderId="15" xfId="0" applyFont="1" applyFill="1" applyBorder="1"/>
    <xf numFmtId="0" fontId="40" fillId="46" borderId="16" xfId="0" applyFont="1" applyFill="1" applyBorder="1"/>
    <xf numFmtId="0" fontId="29" fillId="35" borderId="10" xfId="0" applyFont="1" applyFill="1" applyBorder="1"/>
    <xf numFmtId="0" fontId="24" fillId="35" borderId="10" xfId="0" applyFont="1" applyFill="1" applyBorder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1" fillId="36" borderId="15" xfId="0" applyFont="1" applyFill="1" applyBorder="1"/>
    <xf numFmtId="0" fontId="44" fillId="35" borderId="10" xfId="0" applyFont="1" applyFill="1" applyBorder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/>
    <xf numFmtId="0" fontId="24" fillId="35" borderId="13" xfId="0" applyFont="1" applyFill="1" applyBorder="1" applyAlignment="1">
      <alignment horizontal="left"/>
    </xf>
    <xf numFmtId="0" fontId="29" fillId="35" borderId="13" xfId="0" applyFont="1" applyFill="1" applyBorder="1"/>
    <xf numFmtId="0" fontId="1" fillId="0" borderId="0" xfId="0" applyFont="1"/>
    <xf numFmtId="0" fontId="49" fillId="0" borderId="0" xfId="0" applyFont="1"/>
    <xf numFmtId="0" fontId="50" fillId="0" borderId="0" xfId="0" applyFont="1"/>
    <xf numFmtId="0" fontId="29" fillId="35" borderId="10" xfId="0" applyFont="1" applyFill="1" applyBorder="1" applyAlignment="1">
      <alignment horizontal="center"/>
    </xf>
    <xf numFmtId="0" fontId="51" fillId="0" borderId="0" xfId="0" applyFont="1" applyAlignment="1">
      <alignment horizontal="left"/>
    </xf>
    <xf numFmtId="0" fontId="52" fillId="34" borderId="10" xfId="0" applyFont="1" applyFill="1" applyBorder="1" applyAlignment="1">
      <alignment horizontal="center"/>
    </xf>
    <xf numFmtId="0" fontId="51" fillId="49" borderId="10" xfId="0" applyFont="1" applyFill="1" applyBorder="1" applyAlignment="1">
      <alignment horizontal="left"/>
    </xf>
    <xf numFmtId="0" fontId="52" fillId="0" borderId="0" xfId="0" applyFont="1" applyAlignment="1">
      <alignment horizontal="left"/>
    </xf>
    <xf numFmtId="0" fontId="53" fillId="0" borderId="0" xfId="0" applyFont="1"/>
    <xf numFmtId="0" fontId="45" fillId="34" borderId="0" xfId="0" applyFont="1" applyFill="1"/>
    <xf numFmtId="0" fontId="52" fillId="50" borderId="10" xfId="0" applyFont="1" applyFill="1" applyBorder="1" applyAlignment="1">
      <alignment horizontal="center"/>
    </xf>
    <xf numFmtId="0" fontId="54" fillId="0" borderId="0" xfId="0" applyFont="1" applyAlignment="1">
      <alignment horizontal="left"/>
    </xf>
    <xf numFmtId="0" fontId="54" fillId="35" borderId="10" xfId="0" applyFont="1" applyFill="1" applyBorder="1"/>
    <xf numFmtId="0" fontId="51" fillId="45" borderId="10" xfId="0" applyFont="1" applyFill="1" applyBorder="1" applyAlignment="1">
      <alignment horizontal="left"/>
    </xf>
    <xf numFmtId="0" fontId="51" fillId="51" borderId="10" xfId="0" applyFont="1" applyFill="1" applyBorder="1" applyAlignment="1">
      <alignment horizontal="left"/>
    </xf>
    <xf numFmtId="0" fontId="55" fillId="40" borderId="12" xfId="0" applyFont="1" applyFill="1" applyBorder="1" applyAlignment="1">
      <alignment horizontal="center" vertical="center"/>
    </xf>
    <xf numFmtId="0" fontId="55" fillId="46" borderId="12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/>
    </xf>
    <xf numFmtId="0" fontId="39" fillId="48" borderId="10" xfId="0" applyFont="1" applyFill="1" applyBorder="1" applyAlignment="1">
      <alignment horizontal="left"/>
    </xf>
    <xf numFmtId="0" fontId="39" fillId="52" borderId="10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16" fontId="24" fillId="36" borderId="15" xfId="0" applyNumberFormat="1" applyFont="1" applyFill="1" applyBorder="1" applyAlignment="1">
      <alignment horizontal="center"/>
    </xf>
    <xf numFmtId="16" fontId="24" fillId="36" borderId="12" xfId="0" applyNumberFormat="1" applyFont="1" applyFill="1" applyBorder="1" applyAlignment="1">
      <alignment horizontal="center"/>
    </xf>
    <xf numFmtId="0" fontId="22" fillId="34" borderId="10" xfId="0" applyFont="1" applyFill="1" applyBorder="1" applyAlignment="1">
      <alignment horizontal="center"/>
    </xf>
    <xf numFmtId="16" fontId="24" fillId="36" borderId="21" xfId="0" applyNumberFormat="1" applyFont="1" applyFill="1" applyBorder="1" applyAlignment="1">
      <alignment horizontal="center"/>
    </xf>
    <xf numFmtId="16" fontId="24" fillId="36" borderId="11" xfId="0" applyNumberFormat="1" applyFont="1" applyFill="1" applyBorder="1" applyAlignment="1">
      <alignment horizontal="center"/>
    </xf>
    <xf numFmtId="0" fontId="24" fillId="36" borderId="0" xfId="0" applyFont="1" applyFill="1" applyAlignment="1">
      <alignment horizontal="center"/>
    </xf>
    <xf numFmtId="0" fontId="22" fillId="34" borderId="0" xfId="0" applyFont="1" applyFill="1" applyAlignment="1">
      <alignment horizontal="center"/>
    </xf>
    <xf numFmtId="0" fontId="22" fillId="34" borderId="20" xfId="0" applyFont="1" applyFill="1" applyBorder="1" applyAlignment="1">
      <alignment horizontal="center"/>
    </xf>
    <xf numFmtId="0" fontId="25" fillId="37" borderId="16" xfId="0" applyFont="1" applyFill="1" applyBorder="1" applyAlignment="1">
      <alignment horizontal="center"/>
    </xf>
    <xf numFmtId="0" fontId="23" fillId="34" borderId="0" xfId="0" applyFont="1" applyFill="1" applyAlignment="1">
      <alignment horizontal="center"/>
    </xf>
    <xf numFmtId="0" fontId="34" fillId="34" borderId="0" xfId="0" applyFont="1" applyFill="1" applyAlignment="1">
      <alignment horizontal="center"/>
    </xf>
    <xf numFmtId="0" fontId="34" fillId="34" borderId="20" xfId="0" applyFont="1" applyFill="1" applyBorder="1" applyAlignment="1">
      <alignment horizontal="center"/>
    </xf>
    <xf numFmtId="0" fontId="25" fillId="34" borderId="20" xfId="0" applyFont="1" applyFill="1" applyBorder="1" applyAlignment="1">
      <alignment horizontal="center"/>
    </xf>
    <xf numFmtId="0" fontId="23" fillId="34" borderId="20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6" fillId="36" borderId="18" xfId="0" applyFont="1" applyFill="1" applyBorder="1" applyAlignment="1">
      <alignment horizontal="center"/>
    </xf>
    <xf numFmtId="0" fontId="26" fillId="36" borderId="14" xfId="0" applyFont="1" applyFill="1" applyBorder="1" applyAlignment="1">
      <alignment horizontal="center"/>
    </xf>
    <xf numFmtId="0" fontId="24" fillId="34" borderId="15" xfId="0" applyFont="1" applyFill="1" applyBorder="1"/>
    <xf numFmtId="0" fontId="22" fillId="34" borderId="12" xfId="0" applyFont="1" applyFill="1" applyBorder="1" applyAlignment="1">
      <alignment horizontal="center" vertical="center"/>
    </xf>
    <xf numFmtId="0" fontId="0" fillId="34" borderId="12" xfId="0" applyFill="1" applyBorder="1" applyAlignment="1">
      <alignment horizontal="center"/>
    </xf>
    <xf numFmtId="0" fontId="27" fillId="34" borderId="12" xfId="0" applyFont="1" applyFill="1" applyBorder="1" applyAlignment="1">
      <alignment horizontal="center"/>
    </xf>
    <xf numFmtId="0" fontId="27" fillId="34" borderId="12" xfId="0" applyFont="1" applyFill="1" applyBorder="1" applyAlignment="1">
      <alignment horizontal="center" vertical="center"/>
    </xf>
    <xf numFmtId="0" fontId="0" fillId="34" borderId="12" xfId="0" applyFill="1" applyBorder="1" applyAlignment="1">
      <alignment horizontal="left"/>
    </xf>
    <xf numFmtId="0" fontId="0" fillId="34" borderId="12" xfId="0" applyFill="1" applyBorder="1"/>
    <xf numFmtId="0" fontId="0" fillId="0" borderId="10" xfId="0" applyBorder="1" applyAlignment="1">
      <alignment horizontal="center"/>
    </xf>
    <xf numFmtId="0" fontId="51" fillId="33" borderId="14" xfId="0" applyFont="1" applyFill="1" applyBorder="1" applyAlignment="1">
      <alignment horizontal="left"/>
    </xf>
    <xf numFmtId="0" fontId="51" fillId="50" borderId="14" xfId="0" applyFont="1" applyFill="1" applyBorder="1" applyAlignment="1">
      <alignment horizontal="left"/>
    </xf>
    <xf numFmtId="0" fontId="51" fillId="50" borderId="10" xfId="0" applyFont="1" applyFill="1" applyBorder="1" applyAlignment="1">
      <alignment horizontal="center"/>
    </xf>
    <xf numFmtId="0" fontId="52" fillId="56" borderId="10" xfId="0" applyFont="1" applyFill="1" applyBorder="1" applyAlignment="1">
      <alignment horizontal="center"/>
    </xf>
    <xf numFmtId="0" fontId="51" fillId="54" borderId="10" xfId="0" applyFont="1" applyFill="1" applyBorder="1" applyAlignment="1">
      <alignment horizontal="left"/>
    </xf>
    <xf numFmtId="0" fontId="51" fillId="57" borderId="10" xfId="0" applyFont="1" applyFill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22" fillId="42" borderId="14" xfId="0" applyFont="1" applyFill="1" applyBorder="1" applyAlignment="1">
      <alignment horizontal="left"/>
    </xf>
    <xf numFmtId="0" fontId="56" fillId="35" borderId="13" xfId="0" applyFont="1" applyFill="1" applyBorder="1"/>
    <xf numFmtId="0" fontId="29" fillId="0" borderId="0" xfId="0" applyFont="1" applyAlignment="1">
      <alignment horizontal="left"/>
    </xf>
    <xf numFmtId="0" fontId="22" fillId="0" borderId="10" xfId="0" applyFont="1" applyBorder="1" applyAlignment="1">
      <alignment horizontal="left"/>
    </xf>
    <xf numFmtId="0" fontId="24" fillId="0" borderId="20" xfId="0" applyFont="1" applyBorder="1" applyAlignment="1">
      <alignment horizontal="right"/>
    </xf>
    <xf numFmtId="0" fontId="22" fillId="0" borderId="1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2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54" fillId="0" borderId="15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22" fillId="0" borderId="14" xfId="0" applyFont="1" applyBorder="1" applyAlignment="1">
      <alignment horizontal="left"/>
    </xf>
    <xf numFmtId="0" fontId="16" fillId="34" borderId="0" xfId="0" applyFont="1" applyFill="1"/>
    <xf numFmtId="0" fontId="24" fillId="34" borderId="0" xfId="0" applyFont="1" applyFill="1" applyAlignment="1">
      <alignment horizontal="center"/>
    </xf>
    <xf numFmtId="16" fontId="24" fillId="34" borderId="0" xfId="0" applyNumberFormat="1" applyFont="1" applyFill="1" applyAlignment="1">
      <alignment horizontal="center"/>
    </xf>
    <xf numFmtId="0" fontId="25" fillId="34" borderId="0" xfId="0" applyFont="1" applyFill="1" applyAlignment="1">
      <alignment horizontal="center"/>
    </xf>
    <xf numFmtId="0" fontId="35" fillId="34" borderId="0" xfId="0" applyFont="1" applyFill="1" applyAlignment="1">
      <alignment horizontal="center"/>
    </xf>
    <xf numFmtId="0" fontId="27" fillId="34" borderId="0" xfId="0" applyFont="1" applyFill="1" applyAlignment="1">
      <alignment horizontal="center"/>
    </xf>
    <xf numFmtId="0" fontId="29" fillId="34" borderId="0" xfId="0" applyFont="1" applyFill="1" applyAlignment="1">
      <alignment horizontal="center"/>
    </xf>
    <xf numFmtId="0" fontId="28" fillId="34" borderId="0" xfId="0" applyFont="1" applyFill="1" applyAlignment="1">
      <alignment horizontal="center"/>
    </xf>
    <xf numFmtId="0" fontId="36" fillId="0" borderId="16" xfId="0" applyFont="1" applyBorder="1" applyAlignment="1">
      <alignment horizontal="center"/>
    </xf>
    <xf numFmtId="0" fontId="0" fillId="0" borderId="20" xfId="0" applyBorder="1"/>
    <xf numFmtId="0" fontId="22" fillId="0" borderId="19" xfId="0" applyFont="1" applyBorder="1" applyAlignment="1">
      <alignment horizontal="center"/>
    </xf>
    <xf numFmtId="0" fontId="52" fillId="55" borderId="16" xfId="0" applyFont="1" applyFill="1" applyBorder="1"/>
    <xf numFmtId="0" fontId="52" fillId="34" borderId="10" xfId="0" applyFont="1" applyFill="1" applyBorder="1"/>
    <xf numFmtId="0" fontId="51" fillId="53" borderId="10" xfId="0" applyFont="1" applyFill="1" applyBorder="1" applyAlignment="1">
      <alignment horizontal="left"/>
    </xf>
    <xf numFmtId="0" fontId="51" fillId="59" borderId="10" xfId="0" applyFont="1" applyFill="1" applyBorder="1" applyAlignment="1">
      <alignment horizontal="left"/>
    </xf>
    <xf numFmtId="0" fontId="51" fillId="60" borderId="10" xfId="0" applyFont="1" applyFill="1" applyBorder="1" applyAlignment="1">
      <alignment horizontal="left"/>
    </xf>
    <xf numFmtId="0" fontId="51" fillId="61" borderId="14" xfId="0" applyFont="1" applyFill="1" applyBorder="1" applyAlignment="1">
      <alignment horizontal="left"/>
    </xf>
    <xf numFmtId="0" fontId="51" fillId="61" borderId="18" xfId="0" applyFont="1" applyFill="1" applyBorder="1" applyAlignment="1">
      <alignment horizontal="left"/>
    </xf>
    <xf numFmtId="0" fontId="48" fillId="33" borderId="15" xfId="0" applyFont="1" applyFill="1" applyBorder="1" applyAlignment="1">
      <alignment horizontal="center"/>
    </xf>
    <xf numFmtId="0" fontId="55" fillId="33" borderId="12" xfId="0" applyFont="1" applyFill="1" applyBorder="1" applyAlignment="1">
      <alignment horizontal="center"/>
    </xf>
    <xf numFmtId="0" fontId="46" fillId="33" borderId="16" xfId="0" applyFont="1" applyFill="1" applyBorder="1"/>
    <xf numFmtId="0" fontId="45" fillId="0" borderId="10" xfId="0" applyFont="1" applyBorder="1" applyAlignment="1">
      <alignment horizontal="center"/>
    </xf>
    <xf numFmtId="0" fontId="39" fillId="62" borderId="10" xfId="0" applyFont="1" applyFill="1" applyBorder="1" applyAlignment="1">
      <alignment horizontal="left"/>
    </xf>
    <xf numFmtId="0" fontId="39" fillId="63" borderId="10" xfId="0" applyFont="1" applyFill="1" applyBorder="1" applyAlignment="1">
      <alignment horizontal="left"/>
    </xf>
    <xf numFmtId="0" fontId="39" fillId="64" borderId="10" xfId="0" applyFont="1" applyFill="1" applyBorder="1" applyAlignment="1">
      <alignment horizontal="left"/>
    </xf>
    <xf numFmtId="0" fontId="39" fillId="65" borderId="10" xfId="0" applyFont="1" applyFill="1" applyBorder="1" applyAlignment="1">
      <alignment horizontal="left"/>
    </xf>
    <xf numFmtId="0" fontId="39" fillId="66" borderId="10" xfId="0" applyFont="1" applyFill="1" applyBorder="1" applyAlignment="1">
      <alignment horizontal="left"/>
    </xf>
    <xf numFmtId="0" fontId="39" fillId="67" borderId="10" xfId="0" applyFont="1" applyFill="1" applyBorder="1" applyAlignment="1">
      <alignment horizontal="left"/>
    </xf>
    <xf numFmtId="0" fontId="39" fillId="68" borderId="10" xfId="0" applyFont="1" applyFill="1" applyBorder="1" applyAlignment="1">
      <alignment horizontal="left"/>
    </xf>
    <xf numFmtId="0" fontId="39" fillId="69" borderId="10" xfId="0" applyFont="1" applyFill="1" applyBorder="1" applyAlignment="1">
      <alignment horizontal="left"/>
    </xf>
    <xf numFmtId="0" fontId="39" fillId="70" borderId="10" xfId="0" applyFont="1" applyFill="1" applyBorder="1" applyAlignment="1">
      <alignment horizontal="left"/>
    </xf>
    <xf numFmtId="0" fontId="39" fillId="71" borderId="10" xfId="0" applyFont="1" applyFill="1" applyBorder="1" applyAlignment="1">
      <alignment horizontal="left"/>
    </xf>
    <xf numFmtId="0" fontId="36" fillId="0" borderId="10" xfId="0" applyFont="1" applyBorder="1" applyAlignment="1">
      <alignment horizontal="center" vertical="center"/>
    </xf>
    <xf numFmtId="0" fontId="22" fillId="35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2" fillId="47" borderId="10" xfId="0" applyFont="1" applyFill="1" applyBorder="1" applyAlignment="1">
      <alignment horizontal="left"/>
    </xf>
    <xf numFmtId="0" fontId="22" fillId="58" borderId="10" xfId="0" applyFont="1" applyFill="1" applyBorder="1" applyAlignment="1">
      <alignment horizontal="left"/>
    </xf>
    <xf numFmtId="0" fontId="22" fillId="33" borderId="10" xfId="0" applyFont="1" applyFill="1" applyBorder="1" applyAlignment="1">
      <alignment horizontal="left"/>
    </xf>
    <xf numFmtId="0" fontId="36" fillId="33" borderId="10" xfId="0" applyFont="1" applyFill="1" applyBorder="1"/>
    <xf numFmtId="0" fontId="22" fillId="42" borderId="10" xfId="0" applyFont="1" applyFill="1" applyBorder="1" applyAlignment="1">
      <alignment horizontal="left"/>
    </xf>
    <xf numFmtId="0" fontId="36" fillId="58" borderId="0" xfId="0" applyFont="1" applyFill="1"/>
    <xf numFmtId="0" fontId="36" fillId="33" borderId="0" xfId="0" applyFont="1" applyFill="1"/>
    <xf numFmtId="0" fontId="22" fillId="58" borderId="15" xfId="0" applyFont="1" applyFill="1" applyBorder="1" applyAlignment="1">
      <alignment horizontal="left"/>
    </xf>
    <xf numFmtId="0" fontId="24" fillId="36" borderId="13" xfId="0" applyFont="1" applyFill="1" applyBorder="1"/>
    <xf numFmtId="0" fontId="24" fillId="36" borderId="14" xfId="0" applyFont="1" applyFill="1" applyBorder="1"/>
    <xf numFmtId="0" fontId="22" fillId="35" borderId="21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9" fillId="35" borderId="21" xfId="0" applyFont="1" applyFill="1" applyBorder="1" applyAlignment="1">
      <alignment horizontal="center"/>
    </xf>
    <xf numFmtId="0" fontId="20" fillId="35" borderId="17" xfId="0" applyFont="1" applyFill="1" applyBorder="1" applyAlignment="1">
      <alignment horizontal="center"/>
    </xf>
    <xf numFmtId="0" fontId="27" fillId="47" borderId="13" xfId="0" applyFont="1" applyFill="1" applyBorder="1" applyAlignment="1">
      <alignment horizontal="center" vertical="center"/>
    </xf>
    <xf numFmtId="0" fontId="27" fillId="47" borderId="14" xfId="0" applyFont="1" applyFill="1" applyBorder="1" applyAlignment="1">
      <alignment horizontal="center" vertical="center"/>
    </xf>
    <xf numFmtId="0" fontId="27" fillId="41" borderId="13" xfId="0" applyFont="1" applyFill="1" applyBorder="1" applyAlignment="1">
      <alignment horizontal="center" vertical="center"/>
    </xf>
    <xf numFmtId="0" fontId="27" fillId="41" borderId="14" xfId="0" applyFont="1" applyFill="1" applyBorder="1" applyAlignment="1">
      <alignment horizontal="center" vertical="center"/>
    </xf>
    <xf numFmtId="0" fontId="22" fillId="35" borderId="13" xfId="0" applyFont="1" applyFill="1" applyBorder="1" applyAlignment="1">
      <alignment horizontal="center"/>
    </xf>
    <xf numFmtId="0" fontId="23" fillId="35" borderId="14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16" fontId="24" fillId="36" borderId="15" xfId="0" applyNumberFormat="1" applyFont="1" applyFill="1" applyBorder="1" applyAlignment="1">
      <alignment horizontal="center"/>
    </xf>
    <xf numFmtId="16" fontId="24" fillId="36" borderId="12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9" fillId="35" borderId="13" xfId="0" applyFont="1" applyFill="1" applyBorder="1" applyAlignment="1">
      <alignment horizontal="center"/>
    </xf>
    <xf numFmtId="0" fontId="20" fillId="35" borderId="14" xfId="0" applyFont="1" applyFill="1" applyBorder="1" applyAlignment="1">
      <alignment horizontal="center"/>
    </xf>
    <xf numFmtId="0" fontId="22" fillId="34" borderId="13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center" vertical="center"/>
    </xf>
    <xf numFmtId="0" fontId="22" fillId="34" borderId="21" xfId="0" applyFont="1" applyFill="1" applyBorder="1" applyAlignment="1">
      <alignment horizontal="center"/>
    </xf>
    <xf numFmtId="0" fontId="23" fillId="34" borderId="17" xfId="0" applyFont="1" applyFill="1" applyBorder="1" applyAlignment="1">
      <alignment horizontal="center"/>
    </xf>
    <xf numFmtId="0" fontId="22" fillId="34" borderId="13" xfId="0" applyFont="1" applyFill="1" applyBorder="1" applyAlignment="1">
      <alignment horizontal="center"/>
    </xf>
    <xf numFmtId="0" fontId="23" fillId="34" borderId="14" xfId="0" applyFont="1" applyFill="1" applyBorder="1" applyAlignment="1">
      <alignment horizontal="center"/>
    </xf>
    <xf numFmtId="0" fontId="27" fillId="34" borderId="0" xfId="0" applyFont="1" applyFill="1" applyAlignment="1">
      <alignment horizontal="center" vertical="center"/>
    </xf>
    <xf numFmtId="0" fontId="22" fillId="34" borderId="0" xfId="0" applyFont="1" applyFill="1" applyAlignment="1">
      <alignment horizontal="center"/>
    </xf>
    <xf numFmtId="0" fontId="23" fillId="34" borderId="0" xfId="0" applyFont="1" applyFill="1" applyAlignment="1">
      <alignment horizontal="center"/>
    </xf>
    <xf numFmtId="0" fontId="22" fillId="35" borderId="14" xfId="0" applyFont="1" applyFill="1" applyBorder="1" applyAlignment="1">
      <alignment horizontal="center"/>
    </xf>
    <xf numFmtId="0" fontId="29" fillId="35" borderId="14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36" fillId="0" borderId="1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21" fillId="36" borderId="15" xfId="0" applyFont="1" applyFill="1" applyBorder="1" applyAlignment="1">
      <alignment horizontal="left"/>
    </xf>
    <xf numFmtId="0" fontId="21" fillId="36" borderId="12" xfId="0" applyFont="1" applyFill="1" applyBorder="1" applyAlignment="1">
      <alignment horizontal="left"/>
    </xf>
    <xf numFmtId="0" fontId="21" fillId="36" borderId="16" xfId="0" applyFont="1" applyFill="1" applyBorder="1" applyAlignment="1">
      <alignment horizontal="left"/>
    </xf>
    <xf numFmtId="0" fontId="22" fillId="35" borderId="13" xfId="0" applyFont="1" applyFill="1" applyBorder="1" applyAlignment="1">
      <alignment horizontal="center" vertical="center"/>
    </xf>
    <xf numFmtId="0" fontId="22" fillId="35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2" fillId="0" borderId="13" xfId="0" applyFont="1" applyBorder="1"/>
    <xf numFmtId="0" fontId="23" fillId="0" borderId="14" xfId="0" applyFont="1" applyBorder="1"/>
    <xf numFmtId="0" fontId="22" fillId="0" borderId="10" xfId="0" applyFont="1" applyBorder="1" applyAlignment="1">
      <alignment horizontal="center" vertical="center"/>
    </xf>
    <xf numFmtId="0" fontId="22" fillId="0" borderId="21" xfId="0" applyFont="1" applyBorder="1"/>
    <xf numFmtId="0" fontId="23" fillId="0" borderId="17" xfId="0" applyFont="1" applyBorder="1"/>
    <xf numFmtId="0" fontId="24" fillId="36" borderId="10" xfId="0" applyFont="1" applyFill="1" applyBorder="1"/>
    <xf numFmtId="0" fontId="24" fillId="36" borderId="14" xfId="0" applyFont="1" applyFill="1" applyBorder="1" applyAlignment="1">
      <alignment horizontal="left"/>
    </xf>
    <xf numFmtId="0" fontId="22" fillId="0" borderId="14" xfId="0" applyFont="1" applyBorder="1"/>
    <xf numFmtId="0" fontId="22" fillId="34" borderId="10" xfId="0" applyFont="1" applyFill="1" applyBorder="1" applyAlignment="1">
      <alignment horizontal="center" vertical="center"/>
    </xf>
    <xf numFmtId="0" fontId="29" fillId="34" borderId="0" xfId="0" applyFont="1" applyFill="1" applyAlignment="1">
      <alignment horizontal="center"/>
    </xf>
    <xf numFmtId="0" fontId="20" fillId="34" borderId="0" xfId="0" applyFont="1" applyFill="1" applyAlignment="1">
      <alignment horizontal="center"/>
    </xf>
    <xf numFmtId="0" fontId="21" fillId="36" borderId="14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54" fillId="0" borderId="13" xfId="0" applyFont="1" applyFill="1" applyBorder="1" applyAlignment="1">
      <alignment horizontal="left"/>
    </xf>
    <xf numFmtId="0" fontId="22" fillId="58" borderId="13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/>
    </xf>
    <xf numFmtId="0" fontId="22" fillId="33" borderId="14" xfId="0" applyFont="1" applyFill="1" applyBorder="1" applyAlignment="1">
      <alignment horizontal="left"/>
    </xf>
    <xf numFmtId="0" fontId="36" fillId="58" borderId="10" xfId="0" applyFont="1" applyFill="1" applyBorder="1"/>
    <xf numFmtId="0" fontId="36" fillId="47" borderId="10" xfId="0" applyFont="1" applyFill="1" applyBorder="1"/>
  </cellXfs>
  <cellStyles count="10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7" builtinId="9" hidden="1"/>
    <cellStyle name="Followed Hyperlink" xfId="49" builtinId="9" hidden="1"/>
    <cellStyle name="Followed Hyperlink" xfId="45" builtinId="9" hidden="1"/>
    <cellStyle name="Followed Hyperlink" xfId="43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6" builtinId="8" hidden="1"/>
    <cellStyle name="Hyperlink" xfId="48" builtinId="8" hidden="1"/>
    <cellStyle name="Hyperlink" xfId="44" builtinId="8" hidden="1"/>
    <cellStyle name="Hyperlink" xfId="42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B3"/>
      <color rgb="FFFFFFEB"/>
      <color rgb="FFFFFFD5"/>
      <color rgb="FFFFFFDD"/>
      <color rgb="FFFFFFCC"/>
      <color rgb="FFFFFF99"/>
      <color rgb="FFFFFF66"/>
      <color rgb="FFFCDDC4"/>
      <color rgb="FFFBD1AF"/>
      <color rgb="FFE7F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794</xdr:colOff>
      <xdr:row>0</xdr:row>
      <xdr:rowOff>149678</xdr:rowOff>
    </xdr:from>
    <xdr:to>
      <xdr:col>3</xdr:col>
      <xdr:colOff>199571</xdr:colOff>
      <xdr:row>5</xdr:row>
      <xdr:rowOff>3938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7223" y="149678"/>
          <a:ext cx="2430348" cy="1868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F10" sqref="F10"/>
    </sheetView>
  </sheetViews>
  <sheetFormatPr defaultColWidth="8.85546875" defaultRowHeight="15" x14ac:dyDescent="0.25"/>
  <cols>
    <col min="1" max="1" width="17.140625" customWidth="1"/>
    <col min="2" max="2" width="9" style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">
        <v>2</v>
      </c>
      <c r="B2" s="1" t="s">
        <v>3</v>
      </c>
    </row>
    <row r="3" spans="1:2" x14ac:dyDescent="0.25">
      <c r="A3" t="s">
        <v>4</v>
      </c>
      <c r="B3" s="1" t="s">
        <v>5</v>
      </c>
    </row>
    <row r="4" spans="1:2" x14ac:dyDescent="0.25">
      <c r="A4" t="s">
        <v>6</v>
      </c>
      <c r="B4" s="1" t="s">
        <v>7</v>
      </c>
    </row>
    <row r="5" spans="1:2" x14ac:dyDescent="0.25">
      <c r="A5" t="s">
        <v>8</v>
      </c>
      <c r="B5" s="1" t="s">
        <v>9</v>
      </c>
    </row>
    <row r="6" spans="1:2" x14ac:dyDescent="0.25">
      <c r="B6" s="1" t="s">
        <v>10</v>
      </c>
    </row>
    <row r="7" spans="1:2" x14ac:dyDescent="0.25">
      <c r="B7" s="1" t="s">
        <v>11</v>
      </c>
    </row>
    <row r="8" spans="1:2" x14ac:dyDescent="0.25">
      <c r="B8" s="1" t="s">
        <v>12</v>
      </c>
    </row>
    <row r="9" spans="1:2" x14ac:dyDescent="0.25">
      <c r="B9" s="1" t="s">
        <v>13</v>
      </c>
    </row>
    <row r="10" spans="1:2" x14ac:dyDescent="0.25">
      <c r="B10" s="1" t="s">
        <v>14</v>
      </c>
    </row>
    <row r="11" spans="1:2" x14ac:dyDescent="0.25">
      <c r="B11" s="1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177"/>
  <sheetViews>
    <sheetView tabSelected="1" topLeftCell="A16" zoomScaleNormal="100" zoomScalePageLayoutView="130" workbookViewId="0">
      <pane xSplit="3" topLeftCell="D1" activePane="topRight" state="frozen"/>
      <selection activeCell="A69" sqref="A69"/>
      <selection pane="topRight" activeCell="A67" sqref="A67"/>
    </sheetView>
  </sheetViews>
  <sheetFormatPr defaultColWidth="8.85546875" defaultRowHeight="15.75" x14ac:dyDescent="0.25"/>
  <cols>
    <col min="2" max="2" width="10" customWidth="1"/>
    <col min="3" max="3" width="22" style="11" customWidth="1"/>
    <col min="4" max="4" width="10" style="4" customWidth="1"/>
    <col min="5" max="5" width="11.7109375" customWidth="1"/>
    <col min="6" max="6" width="4.5703125" customWidth="1"/>
    <col min="7" max="7" width="11.7109375" customWidth="1"/>
    <col min="8" max="9" width="9.140625" customWidth="1"/>
    <col min="10" max="10" width="9.7109375" customWidth="1"/>
    <col min="11" max="11" width="6.28515625" customWidth="1"/>
    <col min="12" max="12" width="10" style="4" customWidth="1"/>
    <col min="13" max="13" width="8.140625" customWidth="1"/>
    <col min="14" max="14" width="5.7109375" customWidth="1"/>
    <col min="15" max="17" width="9.140625" customWidth="1"/>
    <col min="18" max="18" width="9.7109375" customWidth="1"/>
    <col min="19" max="19" width="1.85546875" customWidth="1"/>
    <col min="20" max="20" width="10" customWidth="1"/>
    <col min="21" max="21" width="9.140625" customWidth="1"/>
    <col min="22" max="22" width="4.5703125" customWidth="1"/>
    <col min="23" max="25" width="9.140625" customWidth="1"/>
    <col min="26" max="26" width="9.7109375" customWidth="1"/>
    <col min="27" max="27" width="1.85546875" customWidth="1"/>
    <col min="28" max="28" width="10" customWidth="1"/>
    <col min="29" max="29" width="8.5703125" customWidth="1"/>
    <col min="30" max="30" width="4.85546875" customWidth="1"/>
    <col min="31" max="33" width="9.140625" customWidth="1"/>
    <col min="34" max="34" width="9.7109375" customWidth="1"/>
    <col min="35" max="35" width="1.85546875" customWidth="1"/>
    <col min="36" max="36" width="10" customWidth="1"/>
    <col min="37" max="37" width="14.85546875" customWidth="1"/>
    <col min="38" max="38" width="5" customWidth="1"/>
    <col min="39" max="41" width="9.140625" customWidth="1"/>
    <col min="42" max="42" width="9.7109375" customWidth="1"/>
    <col min="43" max="43" width="1.85546875" customWidth="1"/>
    <col min="44" max="44" width="10" customWidth="1"/>
    <col min="45" max="45" width="7.28515625" customWidth="1"/>
    <col min="46" max="46" width="7.28515625" hidden="1" customWidth="1"/>
    <col min="47" max="47" width="7.28515625" customWidth="1"/>
    <col min="48" max="49" width="9.140625" customWidth="1"/>
    <col min="50" max="50" width="9.7109375" customWidth="1"/>
    <col min="51" max="52" width="1.85546875" customWidth="1"/>
    <col min="53" max="53" width="3.42578125" customWidth="1"/>
    <col min="54" max="54" width="10" customWidth="1"/>
    <col min="55" max="55" width="9.28515625" customWidth="1"/>
    <col min="56" max="56" width="7.7109375" customWidth="1"/>
    <col min="57" max="57" width="9.140625" customWidth="1"/>
    <col min="58" max="58" width="9.140625" style="14" customWidth="1"/>
    <col min="59" max="59" width="11.28515625" hidden="1" customWidth="1"/>
    <col min="60" max="60" width="1.85546875" style="14" customWidth="1"/>
    <col min="61" max="61" width="22.28515625" customWidth="1"/>
    <col min="62" max="62" width="10" style="14" customWidth="1"/>
    <col min="63" max="63" width="0" style="1" hidden="1" customWidth="1"/>
  </cols>
  <sheetData>
    <row r="1" spans="1:63" ht="14.25" customHeight="1" x14ac:dyDescent="0.25">
      <c r="A1" s="96"/>
      <c r="B1" s="3"/>
      <c r="C1" s="11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5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1"/>
      <c r="BF1"/>
      <c r="BH1"/>
      <c r="BJ1"/>
      <c r="BK1"/>
    </row>
    <row r="2" spans="1:63" ht="15" x14ac:dyDescent="0.25">
      <c r="A2" s="5" t="s">
        <v>207</v>
      </c>
      <c r="B2" s="94"/>
      <c r="C2" s="116"/>
      <c r="D2" s="237">
        <v>45417</v>
      </c>
      <c r="E2" s="238"/>
      <c r="F2" s="239"/>
      <c r="G2" s="239"/>
      <c r="H2" s="239"/>
      <c r="I2" s="239"/>
      <c r="J2" s="239"/>
      <c r="K2" s="7"/>
      <c r="L2" s="237">
        <v>45789</v>
      </c>
      <c r="M2" s="238"/>
      <c r="N2" s="239"/>
      <c r="O2" s="239"/>
      <c r="P2" s="239"/>
      <c r="Q2" s="239"/>
      <c r="R2" s="239"/>
      <c r="S2" s="7"/>
      <c r="T2" s="237">
        <v>45431</v>
      </c>
      <c r="U2" s="238"/>
      <c r="V2" s="239"/>
      <c r="W2" s="239"/>
      <c r="X2" s="239"/>
      <c r="Y2" s="239"/>
      <c r="Z2" s="239"/>
      <c r="AA2" s="7"/>
      <c r="AB2" s="237">
        <v>45438</v>
      </c>
      <c r="AC2" s="238"/>
      <c r="AD2" s="239"/>
      <c r="AE2" s="239"/>
      <c r="AF2" s="239"/>
      <c r="AG2" s="239"/>
      <c r="AH2" s="239"/>
      <c r="AI2" s="7"/>
      <c r="AJ2" s="237">
        <v>45445</v>
      </c>
      <c r="AK2" s="238"/>
      <c r="AL2" s="239"/>
      <c r="AM2" s="239"/>
      <c r="AN2" s="239"/>
      <c r="AO2" s="239"/>
      <c r="AP2" s="239"/>
      <c r="AQ2" s="7"/>
      <c r="AR2" s="237">
        <v>45459</v>
      </c>
      <c r="AS2" s="238"/>
      <c r="AT2" s="239"/>
      <c r="AU2" s="239"/>
      <c r="AV2" s="239"/>
      <c r="AW2" s="239"/>
      <c r="AX2" s="239"/>
      <c r="AY2" s="7"/>
      <c r="AZ2" s="131"/>
      <c r="BA2" s="16"/>
      <c r="BB2" s="6" t="s">
        <v>44</v>
      </c>
      <c r="BC2" s="6" t="s">
        <v>45</v>
      </c>
      <c r="BD2" s="6" t="s">
        <v>48</v>
      </c>
      <c r="BE2" s="1"/>
      <c r="BF2"/>
      <c r="BH2"/>
      <c r="BI2" s="172"/>
      <c r="BJ2"/>
      <c r="BK2"/>
    </row>
    <row r="3" spans="1:63" ht="15" x14ac:dyDescent="0.25">
      <c r="A3" s="102"/>
      <c r="B3" s="103"/>
      <c r="C3" s="116"/>
      <c r="D3" s="6" t="s">
        <v>21</v>
      </c>
      <c r="E3" s="6" t="s">
        <v>40</v>
      </c>
      <c r="F3" s="19" t="s">
        <v>46</v>
      </c>
      <c r="G3" s="6" t="s">
        <v>42</v>
      </c>
      <c r="H3" s="6" t="s">
        <v>56</v>
      </c>
      <c r="I3" s="6" t="s">
        <v>41</v>
      </c>
      <c r="J3" s="6" t="s">
        <v>43</v>
      </c>
      <c r="K3" s="10"/>
      <c r="L3" s="6" t="s">
        <v>21</v>
      </c>
      <c r="M3" s="6" t="s">
        <v>40</v>
      </c>
      <c r="N3" s="19" t="s">
        <v>46</v>
      </c>
      <c r="O3" s="6" t="s">
        <v>42</v>
      </c>
      <c r="P3" s="6" t="s">
        <v>56</v>
      </c>
      <c r="Q3" s="6" t="s">
        <v>41</v>
      </c>
      <c r="R3" s="6" t="s">
        <v>43</v>
      </c>
      <c r="S3" s="10"/>
      <c r="T3" s="6" t="s">
        <v>21</v>
      </c>
      <c r="U3" s="6" t="s">
        <v>40</v>
      </c>
      <c r="V3" s="19" t="s">
        <v>46</v>
      </c>
      <c r="W3" s="6" t="s">
        <v>42</v>
      </c>
      <c r="X3" s="6" t="s">
        <v>56</v>
      </c>
      <c r="Y3" s="6" t="s">
        <v>41</v>
      </c>
      <c r="Z3" s="6" t="s">
        <v>43</v>
      </c>
      <c r="AA3" s="10"/>
      <c r="AB3" s="6" t="s">
        <v>21</v>
      </c>
      <c r="AC3" s="52" t="s">
        <v>40</v>
      </c>
      <c r="AD3" s="19" t="s">
        <v>46</v>
      </c>
      <c r="AE3" s="6" t="s">
        <v>42</v>
      </c>
      <c r="AF3" s="6" t="s">
        <v>56</v>
      </c>
      <c r="AG3" s="6" t="s">
        <v>41</v>
      </c>
      <c r="AH3" s="6" t="s">
        <v>43</v>
      </c>
      <c r="AI3" s="10"/>
      <c r="AJ3" s="6" t="s">
        <v>21</v>
      </c>
      <c r="AK3" s="6" t="s">
        <v>40</v>
      </c>
      <c r="AL3" s="19" t="s">
        <v>46</v>
      </c>
      <c r="AM3" s="6" t="s">
        <v>42</v>
      </c>
      <c r="AN3" s="6" t="s">
        <v>56</v>
      </c>
      <c r="AO3" s="6" t="s">
        <v>41</v>
      </c>
      <c r="AP3" s="6" t="s">
        <v>43</v>
      </c>
      <c r="AQ3" s="10"/>
      <c r="AR3" s="6" t="s">
        <v>21</v>
      </c>
      <c r="AS3" s="6" t="s">
        <v>40</v>
      </c>
      <c r="AT3" s="19" t="s">
        <v>46</v>
      </c>
      <c r="AU3" s="6" t="s">
        <v>42</v>
      </c>
      <c r="AV3" s="6" t="s">
        <v>56</v>
      </c>
      <c r="AW3" s="6" t="s">
        <v>41</v>
      </c>
      <c r="AX3" s="6" t="s">
        <v>43</v>
      </c>
      <c r="AY3" s="10"/>
      <c r="AZ3" s="10"/>
      <c r="BA3" s="16"/>
      <c r="BB3" s="6"/>
      <c r="BC3" s="74"/>
      <c r="BD3" s="6"/>
      <c r="BE3" s="1"/>
      <c r="BF3"/>
      <c r="BH3"/>
      <c r="BI3" s="172"/>
      <c r="BJ3"/>
      <c r="BK3"/>
    </row>
    <row r="4" spans="1:63" x14ac:dyDescent="0.25">
      <c r="A4" s="215">
        <v>1</v>
      </c>
      <c r="B4" s="235" t="s">
        <v>32</v>
      </c>
      <c r="C4" s="280" t="s">
        <v>180</v>
      </c>
      <c r="D4" s="59"/>
      <c r="E4" s="59"/>
      <c r="F4" s="59"/>
      <c r="G4" s="59"/>
      <c r="H4" s="223"/>
      <c r="I4" s="223"/>
      <c r="J4" s="223"/>
      <c r="K4" s="8"/>
      <c r="L4" s="59"/>
      <c r="M4" s="59"/>
      <c r="N4" s="59"/>
      <c r="O4" s="59"/>
      <c r="P4" s="219"/>
      <c r="Q4" s="219"/>
      <c r="R4" s="233"/>
      <c r="S4" s="8"/>
      <c r="T4" s="59"/>
      <c r="U4" s="59"/>
      <c r="V4" s="59"/>
      <c r="W4" s="59"/>
      <c r="X4" s="219"/>
      <c r="Y4" s="219"/>
      <c r="Z4" s="233"/>
      <c r="AA4" s="8"/>
      <c r="AB4" s="59"/>
      <c r="AC4" s="89"/>
      <c r="AD4" s="89"/>
      <c r="AE4" s="89"/>
      <c r="AF4" s="217"/>
      <c r="AG4" s="217"/>
      <c r="AH4" s="231"/>
      <c r="AI4" s="8"/>
      <c r="AJ4" s="59"/>
      <c r="AK4" s="59"/>
      <c r="AL4" s="59"/>
      <c r="AM4" s="59"/>
      <c r="AN4" s="219"/>
      <c r="AO4" s="219"/>
      <c r="AP4" s="233"/>
      <c r="AQ4" s="8"/>
      <c r="AR4" s="89"/>
      <c r="AS4" s="89"/>
      <c r="AT4" s="89"/>
      <c r="AU4" s="89"/>
      <c r="AV4" s="217"/>
      <c r="AW4" s="217"/>
      <c r="AX4" s="231"/>
      <c r="AY4" s="8"/>
      <c r="AZ4" s="8"/>
      <c r="BA4" s="2"/>
      <c r="BB4" s="12">
        <f>SUM(D4,E4,G4,L4,M4,+O4,T4,U4,W4,AB4,AC4,AE4,AJ4,AK4,AM4)+900</f>
        <v>900</v>
      </c>
      <c r="BC4" s="221">
        <f>SUM(E4,E5,H4,I4,J4,M4,M5,P4,Q4,R4,U4,U5,X4,Y4,Z4,AC4,AC5,AF4,AG4,AH4,AK4,AK5,AN4:AP5, )+900</f>
        <v>900</v>
      </c>
      <c r="BD4" s="12">
        <f>SUM(F8,N4,V4,AD4,AL4,AT4)</f>
        <v>0</v>
      </c>
      <c r="BE4" s="1"/>
      <c r="BF4"/>
      <c r="BH4"/>
      <c r="BJ4"/>
      <c r="BK4"/>
    </row>
    <row r="5" spans="1:63" x14ac:dyDescent="0.25">
      <c r="A5" s="216"/>
      <c r="B5" s="236"/>
      <c r="C5" s="209" t="s">
        <v>120</v>
      </c>
      <c r="D5" s="59"/>
      <c r="E5" s="59"/>
      <c r="F5" s="59"/>
      <c r="G5" s="59"/>
      <c r="H5" s="224"/>
      <c r="I5" s="224"/>
      <c r="J5" s="224"/>
      <c r="K5" s="9"/>
      <c r="L5" s="59"/>
      <c r="M5" s="59"/>
      <c r="N5" s="59"/>
      <c r="O5" s="59"/>
      <c r="P5" s="220"/>
      <c r="Q5" s="220"/>
      <c r="R5" s="234"/>
      <c r="S5" s="9"/>
      <c r="T5" s="59"/>
      <c r="U5" s="59"/>
      <c r="V5" s="59"/>
      <c r="W5" s="59"/>
      <c r="X5" s="220"/>
      <c r="Y5" s="220"/>
      <c r="Z5" s="234"/>
      <c r="AA5" s="9"/>
      <c r="AB5" s="59"/>
      <c r="AC5" s="89"/>
      <c r="AD5" s="89"/>
      <c r="AE5" s="89"/>
      <c r="AF5" s="218"/>
      <c r="AG5" s="218"/>
      <c r="AH5" s="232"/>
      <c r="AI5" s="9"/>
      <c r="AJ5" s="59"/>
      <c r="AK5" s="59"/>
      <c r="AL5" s="59"/>
      <c r="AM5" s="59"/>
      <c r="AN5" s="220"/>
      <c r="AO5" s="220"/>
      <c r="AP5" s="234"/>
      <c r="AQ5" s="9"/>
      <c r="AR5" s="89"/>
      <c r="AS5" s="89"/>
      <c r="AT5" s="89"/>
      <c r="AU5" s="89"/>
      <c r="AV5" s="218"/>
      <c r="AW5" s="218"/>
      <c r="AX5" s="232"/>
      <c r="AY5" s="9"/>
      <c r="AZ5" s="9"/>
      <c r="BA5" s="17"/>
      <c r="BB5" s="12">
        <f t="shared" ref="BB5:BB13" si="0">SUM(D5,E5,G5,L5,M5,+O5,T5,U5,W5,AB5,AC5,AE5,AJ5,AK5,AM5)+900</f>
        <v>900</v>
      </c>
      <c r="BC5" s="222"/>
      <c r="BD5" s="12">
        <f>SUM(F9,N5,V5,AD5,AL5,AT5)</f>
        <v>0</v>
      </c>
      <c r="BE5" s="1"/>
      <c r="BF5"/>
      <c r="BH5"/>
      <c r="BJ5"/>
      <c r="BK5"/>
    </row>
    <row r="6" spans="1:63" x14ac:dyDescent="0.25">
      <c r="A6" s="215">
        <v>2</v>
      </c>
      <c r="B6" s="235" t="s">
        <v>28</v>
      </c>
      <c r="C6" s="280" t="s">
        <v>119</v>
      </c>
      <c r="D6" s="150"/>
      <c r="E6" s="59"/>
      <c r="F6" s="59"/>
      <c r="G6" s="20"/>
      <c r="H6" s="223"/>
      <c r="I6" s="223"/>
      <c r="J6" s="223"/>
      <c r="K6" s="8"/>
      <c r="L6" s="59"/>
      <c r="M6" s="59"/>
      <c r="N6" s="59"/>
      <c r="O6" s="59"/>
      <c r="P6" s="219"/>
      <c r="Q6" s="219"/>
      <c r="R6" s="233"/>
      <c r="S6" s="8"/>
      <c r="T6" s="59"/>
      <c r="U6" s="59"/>
      <c r="V6" s="59"/>
      <c r="W6" s="59"/>
      <c r="X6" s="219"/>
      <c r="Y6" s="219"/>
      <c r="Z6" s="233"/>
      <c r="AA6" s="8"/>
      <c r="AB6" s="59"/>
      <c r="AC6" s="59"/>
      <c r="AD6" s="59"/>
      <c r="AE6" s="59"/>
      <c r="AF6" s="219"/>
      <c r="AG6" s="219"/>
      <c r="AH6" s="233"/>
      <c r="AI6" s="8"/>
      <c r="AJ6" s="59"/>
      <c r="AK6" s="89"/>
      <c r="AL6" s="89"/>
      <c r="AM6" s="89"/>
      <c r="AN6" s="217"/>
      <c r="AO6" s="217"/>
      <c r="AP6" s="231"/>
      <c r="AQ6" s="8"/>
      <c r="AR6" s="89"/>
      <c r="AS6" s="89"/>
      <c r="AT6" s="89"/>
      <c r="AU6" s="89"/>
      <c r="AV6" s="217"/>
      <c r="AW6" s="217"/>
      <c r="AX6" s="231"/>
      <c r="AY6" s="8"/>
      <c r="AZ6" s="8"/>
      <c r="BA6" s="2"/>
      <c r="BB6" s="12">
        <f>SUM(D6,E6,C8,L6,M6,+O6,T6,U6,W6,AB6,AC6,AE6,AJ6,AK6,AM6)+900</f>
        <v>900</v>
      </c>
      <c r="BC6" s="227">
        <f t="shared" ref="BC6" si="1">SUM(E6,E7,H6,I6,J6,M6,M7,P6,Q6,R6,U6,U7,X6,Y6,Z6,AC6,AC7,AF6,AG6,AH6,AK6,AK7,AN6:AP7, )+900</f>
        <v>900</v>
      </c>
      <c r="BD6" s="12">
        <f>SUM(F10,N6,V6,AD6,AL6,AT6)</f>
        <v>0</v>
      </c>
      <c r="BE6" s="1"/>
      <c r="BF6"/>
      <c r="BH6"/>
      <c r="BJ6"/>
      <c r="BK6"/>
    </row>
    <row r="7" spans="1:63" x14ac:dyDescent="0.25">
      <c r="A7" s="216"/>
      <c r="B7" s="236"/>
      <c r="C7" s="209" t="s">
        <v>127</v>
      </c>
      <c r="D7" s="150"/>
      <c r="E7" s="59"/>
      <c r="F7" s="59"/>
      <c r="G7" s="20"/>
      <c r="H7" s="224"/>
      <c r="I7" s="224"/>
      <c r="J7" s="224"/>
      <c r="K7" s="9"/>
      <c r="L7" s="59"/>
      <c r="M7" s="59"/>
      <c r="N7" s="59"/>
      <c r="O7" s="59"/>
      <c r="P7" s="220"/>
      <c r="Q7" s="220"/>
      <c r="R7" s="234"/>
      <c r="S7" s="9"/>
      <c r="T7" s="59"/>
      <c r="U7" s="59"/>
      <c r="V7" s="59"/>
      <c r="W7" s="59"/>
      <c r="X7" s="220"/>
      <c r="Y7" s="220"/>
      <c r="Z7" s="234"/>
      <c r="AA7" s="9"/>
      <c r="AB7" s="59"/>
      <c r="AC7" s="59"/>
      <c r="AD7" s="59"/>
      <c r="AE7" s="59"/>
      <c r="AF7" s="220"/>
      <c r="AG7" s="220"/>
      <c r="AH7" s="234"/>
      <c r="AI7" s="9"/>
      <c r="AJ7" s="59"/>
      <c r="AK7" s="89"/>
      <c r="AL7" s="89"/>
      <c r="AM7" s="89"/>
      <c r="AN7" s="218"/>
      <c r="AO7" s="218"/>
      <c r="AP7" s="232"/>
      <c r="AQ7" s="9"/>
      <c r="AR7" s="89"/>
      <c r="AS7" s="89"/>
      <c r="AT7" s="89"/>
      <c r="AU7" s="89"/>
      <c r="AV7" s="218"/>
      <c r="AW7" s="218"/>
      <c r="AX7" s="232"/>
      <c r="AY7" s="9"/>
      <c r="AZ7" s="9"/>
      <c r="BA7" s="17"/>
      <c r="BB7" s="12">
        <f>SUM(D7,E7,C6,L7,M7,+O7,T7,U7,W7,AB7,AC7,AE7,AJ7,AK7,AM7)+900</f>
        <v>900</v>
      </c>
      <c r="BC7" s="228"/>
      <c r="BD7" s="12">
        <f>SUM(F11,N7,V7,AD7,AL7,AT7)</f>
        <v>0</v>
      </c>
      <c r="BE7" s="1"/>
      <c r="BF7"/>
      <c r="BH7"/>
      <c r="BJ7"/>
      <c r="BK7"/>
    </row>
    <row r="8" spans="1:63" x14ac:dyDescent="0.25">
      <c r="A8" s="215">
        <v>3</v>
      </c>
      <c r="B8" s="235" t="s">
        <v>33</v>
      </c>
      <c r="C8" s="209" t="s">
        <v>126</v>
      </c>
      <c r="D8" s="279"/>
      <c r="E8" s="59"/>
      <c r="F8" s="59"/>
      <c r="G8" s="59"/>
      <c r="H8" s="223"/>
      <c r="I8" s="223"/>
      <c r="J8" s="223"/>
      <c r="K8" s="8"/>
      <c r="L8" s="59"/>
      <c r="M8" s="59"/>
      <c r="N8" s="59"/>
      <c r="O8" s="59"/>
      <c r="P8" s="219"/>
      <c r="Q8" s="219"/>
      <c r="R8" s="233"/>
      <c r="S8" s="8"/>
      <c r="T8" s="59"/>
      <c r="U8" s="89"/>
      <c r="V8" s="89"/>
      <c r="W8" s="89"/>
      <c r="X8" s="217"/>
      <c r="Y8" s="217"/>
      <c r="Z8" s="231"/>
      <c r="AA8" s="8"/>
      <c r="AB8" s="59"/>
      <c r="AC8" s="59"/>
      <c r="AD8" s="59"/>
      <c r="AE8" s="59"/>
      <c r="AF8" s="219"/>
      <c r="AG8" s="219"/>
      <c r="AH8" s="233"/>
      <c r="AI8" s="8"/>
      <c r="AJ8" s="59"/>
      <c r="AK8" s="59"/>
      <c r="AL8" s="59"/>
      <c r="AM8" s="59"/>
      <c r="AN8" s="219"/>
      <c r="AO8" s="219"/>
      <c r="AP8" s="233"/>
      <c r="AQ8" s="8"/>
      <c r="AR8" s="107"/>
      <c r="AS8" s="107"/>
      <c r="AT8" s="107"/>
      <c r="AU8" s="107"/>
      <c r="AV8" s="225" t="s">
        <v>96</v>
      </c>
      <c r="AW8" s="225" t="s">
        <v>97</v>
      </c>
      <c r="AX8" s="240" t="s">
        <v>98</v>
      </c>
      <c r="AY8" s="8"/>
      <c r="AZ8" s="8"/>
      <c r="BA8" s="2"/>
      <c r="BB8" s="12">
        <f t="shared" si="0"/>
        <v>900</v>
      </c>
      <c r="BC8" s="227">
        <f t="shared" ref="BC8" si="2">SUM(E8,E9,H8,I8,J8,M8,M9,P8,Q8,R8,U8,U9,X8,Y8,Z8,AC8,AC9,AF8,AG8,AH8,AK8,AK9,AN8:AP9, )+900</f>
        <v>900</v>
      </c>
      <c r="BD8" s="12">
        <f>SUM(F4,N8,V8,AD8,AL8,AT8)</f>
        <v>0</v>
      </c>
      <c r="BE8" s="1"/>
      <c r="BF8"/>
      <c r="BH8"/>
      <c r="BJ8"/>
      <c r="BK8"/>
    </row>
    <row r="9" spans="1:63" x14ac:dyDescent="0.25">
      <c r="A9" s="216"/>
      <c r="B9" s="236"/>
      <c r="C9" s="209" t="s">
        <v>125</v>
      </c>
      <c r="E9" s="59"/>
      <c r="F9" s="59"/>
      <c r="G9" s="59"/>
      <c r="H9" s="224"/>
      <c r="I9" s="224"/>
      <c r="J9" s="224"/>
      <c r="K9" s="9"/>
      <c r="L9" s="59"/>
      <c r="M9" s="59"/>
      <c r="N9" s="59"/>
      <c r="O9" s="59"/>
      <c r="P9" s="220"/>
      <c r="Q9" s="220"/>
      <c r="R9" s="234"/>
      <c r="S9" s="9"/>
      <c r="T9" s="59"/>
      <c r="U9" s="89"/>
      <c r="V9" s="89"/>
      <c r="W9" s="89"/>
      <c r="X9" s="218"/>
      <c r="Y9" s="218"/>
      <c r="Z9" s="232"/>
      <c r="AA9" s="9"/>
      <c r="AB9" s="59"/>
      <c r="AC9" s="59"/>
      <c r="AD9" s="59"/>
      <c r="AE9" s="59"/>
      <c r="AF9" s="220"/>
      <c r="AG9" s="220"/>
      <c r="AH9" s="234"/>
      <c r="AI9" s="9"/>
      <c r="AJ9" s="59"/>
      <c r="AK9" s="59"/>
      <c r="AL9" s="59"/>
      <c r="AM9" s="59"/>
      <c r="AN9" s="220"/>
      <c r="AO9" s="220"/>
      <c r="AP9" s="234"/>
      <c r="AQ9" s="9"/>
      <c r="AR9" s="107" t="s">
        <v>93</v>
      </c>
      <c r="AS9" s="107" t="s">
        <v>94</v>
      </c>
      <c r="AT9" s="107"/>
      <c r="AU9" s="107" t="s">
        <v>95</v>
      </c>
      <c r="AV9" s="226"/>
      <c r="AW9" s="226"/>
      <c r="AX9" s="241"/>
      <c r="AY9" s="9"/>
      <c r="AZ9" s="9"/>
      <c r="BA9" s="17"/>
      <c r="BB9" s="12">
        <f>SUM(C9,E9,G9,L9,M9,+O9,T9,U9,W9,AB9,AC9,AE9,AJ9,AK9,AM9)+900</f>
        <v>900</v>
      </c>
      <c r="BC9" s="228"/>
      <c r="BD9" s="12">
        <f>SUM(F5,N9,V9,AD9,AL9,AT9)</f>
        <v>0</v>
      </c>
      <c r="BE9" s="1"/>
      <c r="BF9"/>
      <c r="BH9"/>
      <c r="BJ9"/>
      <c r="BK9"/>
    </row>
    <row r="10" spans="1:63" x14ac:dyDescent="0.25">
      <c r="A10" s="215">
        <v>4</v>
      </c>
      <c r="B10" s="242" t="s">
        <v>30</v>
      </c>
      <c r="C10" s="213" t="s">
        <v>128</v>
      </c>
      <c r="D10" s="59"/>
      <c r="E10" s="59"/>
      <c r="F10" s="59"/>
      <c r="G10" s="59"/>
      <c r="H10" s="223"/>
      <c r="I10" s="223"/>
      <c r="J10" s="223"/>
      <c r="K10" s="8"/>
      <c r="L10" s="59"/>
      <c r="M10" s="89"/>
      <c r="N10" s="89"/>
      <c r="O10" s="89"/>
      <c r="P10" s="217"/>
      <c r="Q10" s="217"/>
      <c r="R10" s="231"/>
      <c r="S10" s="8"/>
      <c r="T10" s="59"/>
      <c r="U10" s="59"/>
      <c r="V10" s="59"/>
      <c r="W10" s="59"/>
      <c r="X10" s="219"/>
      <c r="Y10" s="219"/>
      <c r="Z10" s="233"/>
      <c r="AA10" s="8"/>
      <c r="AB10" s="59"/>
      <c r="AC10" s="59"/>
      <c r="AD10" s="59"/>
      <c r="AE10" s="59"/>
      <c r="AF10" s="219"/>
      <c r="AG10" s="219"/>
      <c r="AH10" s="233"/>
      <c r="AI10" s="8"/>
      <c r="AJ10" s="59"/>
      <c r="AK10" s="59"/>
      <c r="AL10" s="59"/>
      <c r="AM10" s="59"/>
      <c r="AN10" s="219"/>
      <c r="AO10" s="219"/>
      <c r="AP10" s="233"/>
      <c r="AQ10" s="8"/>
      <c r="AR10" s="89"/>
      <c r="AS10" s="89"/>
      <c r="AT10" s="89"/>
      <c r="AU10" s="89"/>
      <c r="AV10" s="217"/>
      <c r="AW10" s="217"/>
      <c r="AX10" s="231"/>
      <c r="AY10" s="8"/>
      <c r="AZ10" s="8"/>
      <c r="BA10" s="2"/>
      <c r="BB10" s="12">
        <f t="shared" si="0"/>
        <v>900</v>
      </c>
      <c r="BC10" s="229">
        <f t="shared" ref="BC10" si="3">SUM(E10,E11,H10,I10,J10,M10,M11,P10,Q10,R10,U10,U11,X10,Y10,Z10,AC10,AC11,AF10,AG10,AH10,AK10,AK11,AN10:AP11, )+900</f>
        <v>900</v>
      </c>
      <c r="BD10" s="12">
        <f>SUM(F6,N10,V10,AD10,AL10,AT10)</f>
        <v>0</v>
      </c>
      <c r="BE10" s="1"/>
      <c r="BF10"/>
      <c r="BH10"/>
      <c r="BJ10"/>
      <c r="BK10"/>
    </row>
    <row r="11" spans="1:63" x14ac:dyDescent="0.25">
      <c r="A11" s="216"/>
      <c r="B11" s="243"/>
      <c r="C11" s="209" t="s">
        <v>129</v>
      </c>
      <c r="D11" s="59"/>
      <c r="E11" s="59"/>
      <c r="F11" s="59"/>
      <c r="G11" s="59"/>
      <c r="H11" s="224"/>
      <c r="I11" s="224"/>
      <c r="J11" s="224"/>
      <c r="K11" s="9"/>
      <c r="L11" s="59"/>
      <c r="M11" s="89"/>
      <c r="N11" s="89"/>
      <c r="O11" s="89"/>
      <c r="P11" s="218"/>
      <c r="Q11" s="218"/>
      <c r="R11" s="232"/>
      <c r="S11" s="9"/>
      <c r="T11" s="59"/>
      <c r="U11" s="59"/>
      <c r="V11" s="59"/>
      <c r="W11" s="59"/>
      <c r="X11" s="220"/>
      <c r="Y11" s="220"/>
      <c r="Z11" s="234"/>
      <c r="AA11" s="9"/>
      <c r="AB11" s="59"/>
      <c r="AC11" s="59"/>
      <c r="AD11" s="59"/>
      <c r="AE11" s="59"/>
      <c r="AF11" s="220"/>
      <c r="AG11" s="220"/>
      <c r="AH11" s="234"/>
      <c r="AI11" s="9"/>
      <c r="AJ11" s="59"/>
      <c r="AK11" s="59"/>
      <c r="AL11" s="59"/>
      <c r="AM11" s="59"/>
      <c r="AN11" s="220"/>
      <c r="AO11" s="220"/>
      <c r="AP11" s="234"/>
      <c r="AQ11" s="9"/>
      <c r="AR11" s="89"/>
      <c r="AS11" s="89"/>
      <c r="AT11" s="89"/>
      <c r="AU11" s="89"/>
      <c r="AV11" s="218"/>
      <c r="AW11" s="218"/>
      <c r="AX11" s="232"/>
      <c r="AY11" s="9"/>
      <c r="AZ11" s="9"/>
      <c r="BA11" s="17"/>
      <c r="BB11" s="12">
        <f t="shared" si="0"/>
        <v>900</v>
      </c>
      <c r="BC11" s="230"/>
      <c r="BD11" s="12">
        <f>SUM(F7,N11,V11,AD11,AL11,AT11)</f>
        <v>0</v>
      </c>
      <c r="BE11" s="1"/>
      <c r="BF11"/>
      <c r="BH11"/>
      <c r="BJ11"/>
      <c r="BK11"/>
    </row>
    <row r="12" spans="1:63" x14ac:dyDescent="0.25">
      <c r="A12" s="215">
        <v>5</v>
      </c>
      <c r="B12" s="235" t="s">
        <v>29</v>
      </c>
      <c r="C12" s="209" t="s">
        <v>130</v>
      </c>
      <c r="D12" s="150"/>
      <c r="E12" s="89"/>
      <c r="F12" s="89"/>
      <c r="G12" s="89"/>
      <c r="H12" s="217"/>
      <c r="I12" s="217"/>
      <c r="J12" s="231"/>
      <c r="K12" s="8"/>
      <c r="L12" s="59"/>
      <c r="M12" s="59"/>
      <c r="N12" s="59"/>
      <c r="O12" s="59"/>
      <c r="P12" s="219"/>
      <c r="Q12" s="219"/>
      <c r="R12" s="233"/>
      <c r="S12" s="8"/>
      <c r="T12" s="59"/>
      <c r="U12" s="59"/>
      <c r="V12" s="59"/>
      <c r="W12" s="59"/>
      <c r="X12" s="219"/>
      <c r="Y12" s="219"/>
      <c r="Z12" s="233"/>
      <c r="AA12" s="8"/>
      <c r="AB12" s="59"/>
      <c r="AC12" s="59"/>
      <c r="AD12" s="59"/>
      <c r="AE12" s="59"/>
      <c r="AF12" s="219"/>
      <c r="AG12" s="219"/>
      <c r="AH12" s="233"/>
      <c r="AI12" s="8"/>
      <c r="AJ12" s="59"/>
      <c r="AK12" s="59"/>
      <c r="AL12" s="59"/>
      <c r="AM12" s="59"/>
      <c r="AN12" s="219"/>
      <c r="AO12" s="219"/>
      <c r="AP12" s="233"/>
      <c r="AQ12" s="8"/>
      <c r="AR12" s="89"/>
      <c r="AS12" s="89"/>
      <c r="AT12" s="89"/>
      <c r="AU12" s="89"/>
      <c r="AV12" s="217"/>
      <c r="AW12" s="217"/>
      <c r="AX12" s="231"/>
      <c r="AY12" s="8"/>
      <c r="AZ12" s="8"/>
      <c r="BA12" s="2"/>
      <c r="BB12" s="12">
        <f t="shared" si="0"/>
        <v>900</v>
      </c>
      <c r="BC12" s="221">
        <f t="shared" ref="BC12" si="4">SUM(E12,E13,H12,I12,J12,M12,M13,P12,Q12,R12,U12,U13,X12,Y12,Z12,AC12,AC13,AF12,AG12,AH12,AK12,AK13,AN12:AP13, )+900</f>
        <v>900</v>
      </c>
      <c r="BD12" s="12">
        <f>SUM(F12,N12,V12,AD12,AL12,AT12)</f>
        <v>0</v>
      </c>
      <c r="BE12" s="1"/>
      <c r="BF12"/>
      <c r="BH12"/>
      <c r="BJ12"/>
      <c r="BK12"/>
    </row>
    <row r="13" spans="1:63" x14ac:dyDescent="0.25">
      <c r="A13" s="216"/>
      <c r="B13" s="236"/>
      <c r="C13" s="209" t="s">
        <v>131</v>
      </c>
      <c r="D13" s="150"/>
      <c r="E13" s="89"/>
      <c r="F13" s="89"/>
      <c r="G13" s="89"/>
      <c r="H13" s="218"/>
      <c r="I13" s="218"/>
      <c r="J13" s="232"/>
      <c r="K13" s="9"/>
      <c r="L13" s="59"/>
      <c r="M13" s="59"/>
      <c r="N13" s="59"/>
      <c r="O13" s="59"/>
      <c r="P13" s="220"/>
      <c r="Q13" s="220"/>
      <c r="R13" s="234"/>
      <c r="S13" s="9"/>
      <c r="T13" s="59"/>
      <c r="U13" s="59"/>
      <c r="V13" s="59"/>
      <c r="W13" s="59"/>
      <c r="X13" s="220"/>
      <c r="Y13" s="220"/>
      <c r="Z13" s="234"/>
      <c r="AA13" s="9"/>
      <c r="AB13" s="59"/>
      <c r="AC13" s="59"/>
      <c r="AD13" s="59"/>
      <c r="AE13" s="59"/>
      <c r="AF13" s="220"/>
      <c r="AG13" s="220"/>
      <c r="AH13" s="234"/>
      <c r="AI13" s="9"/>
      <c r="AJ13" s="59"/>
      <c r="AK13" s="59"/>
      <c r="AL13" s="59"/>
      <c r="AM13" s="59"/>
      <c r="AN13" s="220"/>
      <c r="AO13" s="220"/>
      <c r="AP13" s="234"/>
      <c r="AQ13" s="9"/>
      <c r="AR13" s="89"/>
      <c r="AS13" s="89"/>
      <c r="AT13" s="89"/>
      <c r="AU13" s="89"/>
      <c r="AV13" s="218"/>
      <c r="AW13" s="218"/>
      <c r="AX13" s="232"/>
      <c r="AY13" s="9"/>
      <c r="AZ13" s="9"/>
      <c r="BA13" s="17"/>
      <c r="BB13" s="12">
        <f t="shared" si="0"/>
        <v>900</v>
      </c>
      <c r="BC13" s="222"/>
      <c r="BD13" s="12">
        <f>SUM(F13,N13,V13,AD13,AL13,AT13)</f>
        <v>0</v>
      </c>
      <c r="BE13" s="1"/>
      <c r="BF13"/>
      <c r="BH13"/>
      <c r="BJ13"/>
      <c r="BK13"/>
    </row>
    <row r="14" spans="1:63" x14ac:dyDescent="0.25">
      <c r="A14" s="96"/>
      <c r="B14" s="3"/>
      <c r="C14" s="160"/>
      <c r="D14" s="2"/>
      <c r="E14" s="2"/>
      <c r="F14" s="2"/>
      <c r="G14" s="2"/>
      <c r="H14" s="17"/>
      <c r="I14" s="17"/>
      <c r="J14" s="17"/>
      <c r="K14" s="4"/>
      <c r="L14" s="2"/>
      <c r="M14" s="2"/>
      <c r="N14" s="2"/>
      <c r="O14" s="2"/>
      <c r="P14" s="17"/>
      <c r="Q14" s="17"/>
      <c r="R14" s="17"/>
      <c r="S14" s="4"/>
      <c r="T14" s="2"/>
      <c r="U14" s="2"/>
      <c r="V14" s="2"/>
      <c r="W14" s="2"/>
      <c r="X14" s="17"/>
      <c r="Y14" s="17"/>
      <c r="Z14" s="17"/>
      <c r="AA14" s="4"/>
      <c r="AB14" s="2"/>
      <c r="AC14" s="2"/>
      <c r="AD14" s="2"/>
      <c r="AE14" s="2"/>
      <c r="AF14" s="17"/>
      <c r="AG14" s="17"/>
      <c r="AH14" s="17"/>
      <c r="AI14" s="4"/>
      <c r="AJ14" s="2"/>
      <c r="AK14" s="2"/>
      <c r="AL14" s="2"/>
      <c r="AM14" s="2"/>
      <c r="AN14" s="17"/>
      <c r="AO14" s="17"/>
      <c r="AP14" s="17"/>
      <c r="AQ14" s="4"/>
      <c r="AR14" s="2"/>
      <c r="AS14" s="2"/>
      <c r="AT14" s="2"/>
      <c r="AU14" s="2"/>
      <c r="AV14" s="17"/>
      <c r="AW14" s="17"/>
      <c r="AX14" s="17"/>
      <c r="AY14" s="4"/>
      <c r="AZ14" s="4"/>
      <c r="BA14" s="17"/>
      <c r="BB14" s="124"/>
      <c r="BC14" s="125"/>
      <c r="BD14" s="124"/>
      <c r="BE14" s="1"/>
      <c r="BF14"/>
      <c r="BH14"/>
      <c r="BJ14"/>
      <c r="BK14"/>
    </row>
    <row r="15" spans="1:63" x14ac:dyDescent="0.25">
      <c r="A15" s="5" t="s">
        <v>208</v>
      </c>
      <c r="B15" s="94"/>
      <c r="C15" s="116"/>
      <c r="D15" s="237">
        <v>45417</v>
      </c>
      <c r="E15" s="238"/>
      <c r="F15" s="239"/>
      <c r="G15" s="239"/>
      <c r="H15" s="239"/>
      <c r="I15" s="239"/>
      <c r="J15" s="239"/>
      <c r="K15" s="7"/>
      <c r="L15" s="237">
        <v>45789</v>
      </c>
      <c r="M15" s="238"/>
      <c r="N15" s="239"/>
      <c r="O15" s="239"/>
      <c r="P15" s="239"/>
      <c r="Q15" s="239"/>
      <c r="R15" s="239"/>
      <c r="S15" s="7"/>
      <c r="T15" s="237">
        <v>45431</v>
      </c>
      <c r="U15" s="238"/>
      <c r="V15" s="239"/>
      <c r="W15" s="239"/>
      <c r="X15" s="239"/>
      <c r="Y15" s="239"/>
      <c r="Z15" s="239"/>
      <c r="AA15" s="7"/>
      <c r="AB15" s="237">
        <v>45438</v>
      </c>
      <c r="AC15" s="238"/>
      <c r="AD15" s="239"/>
      <c r="AE15" s="239"/>
      <c r="AF15" s="239"/>
      <c r="AG15" s="239"/>
      <c r="AH15" s="239"/>
      <c r="AI15" s="7"/>
      <c r="AJ15" s="237">
        <v>45445</v>
      </c>
      <c r="AK15" s="238"/>
      <c r="AL15" s="239"/>
      <c r="AM15" s="239"/>
      <c r="AN15" s="239"/>
      <c r="AO15" s="239"/>
      <c r="AP15" s="239"/>
      <c r="AQ15" s="7"/>
      <c r="AR15" s="237">
        <v>45459</v>
      </c>
      <c r="AS15" s="238"/>
      <c r="AT15" s="239"/>
      <c r="AU15" s="239"/>
      <c r="AV15" s="239"/>
      <c r="AW15" s="239"/>
      <c r="AX15" s="239"/>
      <c r="AY15" s="7"/>
      <c r="AZ15" s="131"/>
      <c r="BA15" s="16"/>
      <c r="BB15" s="6" t="s">
        <v>44</v>
      </c>
      <c r="BC15" s="6" t="s">
        <v>45</v>
      </c>
      <c r="BD15" s="124"/>
      <c r="BE15" s="1"/>
      <c r="BF15"/>
      <c r="BH15"/>
      <c r="BJ15"/>
      <c r="BK15"/>
    </row>
    <row r="16" spans="1:63" x14ac:dyDescent="0.25">
      <c r="A16" s="102"/>
      <c r="B16" s="103"/>
      <c r="C16" s="116"/>
      <c r="D16" s="6" t="s">
        <v>21</v>
      </c>
      <c r="E16" s="6" t="s">
        <v>40</v>
      </c>
      <c r="F16" s="19" t="s">
        <v>46</v>
      </c>
      <c r="G16" s="6" t="s">
        <v>42</v>
      </c>
      <c r="H16" s="6" t="s">
        <v>56</v>
      </c>
      <c r="I16" s="6" t="s">
        <v>41</v>
      </c>
      <c r="J16" s="6" t="s">
        <v>43</v>
      </c>
      <c r="K16" s="10"/>
      <c r="L16" s="6" t="s">
        <v>21</v>
      </c>
      <c r="M16" s="6" t="s">
        <v>40</v>
      </c>
      <c r="N16" s="19" t="s">
        <v>46</v>
      </c>
      <c r="O16" s="6" t="s">
        <v>42</v>
      </c>
      <c r="P16" s="6" t="s">
        <v>56</v>
      </c>
      <c r="Q16" s="6" t="s">
        <v>41</v>
      </c>
      <c r="R16" s="6" t="s">
        <v>43</v>
      </c>
      <c r="S16" s="10"/>
      <c r="T16" s="6" t="s">
        <v>21</v>
      </c>
      <c r="U16" s="6" t="s">
        <v>40</v>
      </c>
      <c r="V16" s="19" t="s">
        <v>46</v>
      </c>
      <c r="W16" s="6" t="s">
        <v>42</v>
      </c>
      <c r="X16" s="6" t="s">
        <v>56</v>
      </c>
      <c r="Y16" s="6" t="s">
        <v>41</v>
      </c>
      <c r="Z16" s="6" t="s">
        <v>43</v>
      </c>
      <c r="AA16" s="10"/>
      <c r="AB16" s="6" t="s">
        <v>21</v>
      </c>
      <c r="AC16" s="52" t="s">
        <v>40</v>
      </c>
      <c r="AD16" s="19" t="s">
        <v>46</v>
      </c>
      <c r="AE16" s="6" t="s">
        <v>42</v>
      </c>
      <c r="AF16" s="6" t="s">
        <v>56</v>
      </c>
      <c r="AG16" s="6" t="s">
        <v>41</v>
      </c>
      <c r="AH16" s="6" t="s">
        <v>43</v>
      </c>
      <c r="AI16" s="10"/>
      <c r="AJ16" s="6" t="s">
        <v>21</v>
      </c>
      <c r="AK16" s="6" t="s">
        <v>40</v>
      </c>
      <c r="AL16" s="19" t="s">
        <v>46</v>
      </c>
      <c r="AM16" s="6" t="s">
        <v>42</v>
      </c>
      <c r="AN16" s="6" t="s">
        <v>56</v>
      </c>
      <c r="AO16" s="6" t="s">
        <v>41</v>
      </c>
      <c r="AP16" s="6" t="s">
        <v>43</v>
      </c>
      <c r="AQ16" s="10"/>
      <c r="AR16" s="6" t="s">
        <v>21</v>
      </c>
      <c r="AS16" s="6" t="s">
        <v>40</v>
      </c>
      <c r="AT16" s="19" t="s">
        <v>46</v>
      </c>
      <c r="AU16" s="6" t="s">
        <v>42</v>
      </c>
      <c r="AV16" s="6" t="s">
        <v>56</v>
      </c>
      <c r="AW16" s="6" t="s">
        <v>41</v>
      </c>
      <c r="AX16" s="6" t="s">
        <v>43</v>
      </c>
      <c r="AY16" s="10"/>
      <c r="AZ16" s="10"/>
      <c r="BA16" s="16"/>
      <c r="BB16" s="6"/>
      <c r="BC16" s="74"/>
      <c r="BD16" s="124"/>
      <c r="BE16" s="1"/>
      <c r="BF16"/>
      <c r="BH16"/>
      <c r="BJ16"/>
      <c r="BK16"/>
    </row>
    <row r="17" spans="1:63" x14ac:dyDescent="0.25">
      <c r="A17" s="215">
        <v>1</v>
      </c>
      <c r="B17" s="242" t="s">
        <v>32</v>
      </c>
      <c r="C17" s="209" t="s">
        <v>135</v>
      </c>
      <c r="D17" s="150"/>
      <c r="E17" s="59"/>
      <c r="F17" s="59"/>
      <c r="G17" s="59"/>
      <c r="H17" s="223"/>
      <c r="I17" s="223"/>
      <c r="J17" s="223"/>
      <c r="K17" s="8"/>
      <c r="L17" s="59"/>
      <c r="M17" s="59"/>
      <c r="N17" s="59"/>
      <c r="O17" s="59"/>
      <c r="P17" s="219"/>
      <c r="Q17" s="219"/>
      <c r="R17" s="233"/>
      <c r="S17" s="8"/>
      <c r="T17" s="59"/>
      <c r="U17" s="59"/>
      <c r="V17" s="59"/>
      <c r="W17" s="59"/>
      <c r="X17" s="219"/>
      <c r="Y17" s="219"/>
      <c r="Z17" s="233"/>
      <c r="AA17" s="8"/>
      <c r="AB17" s="59"/>
      <c r="AC17" s="89"/>
      <c r="AD17" s="89"/>
      <c r="AE17" s="89"/>
      <c r="AF17" s="217"/>
      <c r="AG17" s="217"/>
      <c r="AH17" s="231"/>
      <c r="AI17" s="8"/>
      <c r="AJ17" s="59"/>
      <c r="AK17" s="59"/>
      <c r="AL17" s="59"/>
      <c r="AM17" s="59"/>
      <c r="AN17" s="219"/>
      <c r="AO17" s="219"/>
      <c r="AP17" s="233"/>
      <c r="AQ17" s="8"/>
      <c r="AR17" s="89"/>
      <c r="AS17" s="89"/>
      <c r="AT17" s="89"/>
      <c r="AU17" s="89"/>
      <c r="AV17" s="217"/>
      <c r="AW17" s="217"/>
      <c r="AX17" s="231"/>
      <c r="AY17" s="8"/>
      <c r="AZ17" s="8"/>
      <c r="BA17" s="2"/>
      <c r="BB17" s="12">
        <f>SUM(C21,E17,G17,L17,M17,+O17,T17,U17,W17,AB17,AC17,AE17,AJ17,AK17,AM17)+800</f>
        <v>800</v>
      </c>
      <c r="BC17" s="229">
        <f>SUM(E17,E18,H17,I17,J17,M17,M18,P17,Q17,R17,U18,U17,X17,Y17,Z17,AC17,AC18,AF17,AG17,AH17,AK17,AK18,AN17:AP18, )+800</f>
        <v>800</v>
      </c>
      <c r="BD17" s="124"/>
      <c r="BE17" s="1"/>
      <c r="BF17"/>
      <c r="BH17"/>
      <c r="BJ17"/>
      <c r="BK17"/>
    </row>
    <row r="18" spans="1:63" x14ac:dyDescent="0.25">
      <c r="A18" s="216"/>
      <c r="B18" s="243"/>
      <c r="C18" s="209" t="s">
        <v>136</v>
      </c>
      <c r="D18" s="150"/>
      <c r="E18" s="59"/>
      <c r="F18" s="59"/>
      <c r="G18" s="59"/>
      <c r="H18" s="224"/>
      <c r="I18" s="224"/>
      <c r="J18" s="224"/>
      <c r="K18" s="9"/>
      <c r="L18" s="59"/>
      <c r="M18" s="59"/>
      <c r="N18" s="59"/>
      <c r="O18" s="59"/>
      <c r="P18" s="220"/>
      <c r="Q18" s="220"/>
      <c r="R18" s="234"/>
      <c r="S18" s="9"/>
      <c r="T18" s="59"/>
      <c r="V18" s="59"/>
      <c r="W18" s="59"/>
      <c r="X18" s="220"/>
      <c r="Y18" s="220"/>
      <c r="Z18" s="234"/>
      <c r="AA18" s="9"/>
      <c r="AB18" s="59"/>
      <c r="AC18" s="89"/>
      <c r="AD18" s="89"/>
      <c r="AE18" s="89"/>
      <c r="AF18" s="218"/>
      <c r="AG18" s="218"/>
      <c r="AH18" s="232"/>
      <c r="AI18" s="9"/>
      <c r="AJ18" s="59"/>
      <c r="AK18" s="59"/>
      <c r="AL18" s="59"/>
      <c r="AM18" s="59"/>
      <c r="AN18" s="220"/>
      <c r="AO18" s="220"/>
      <c r="AP18" s="234"/>
      <c r="AQ18" s="9"/>
      <c r="AR18" s="89"/>
      <c r="AS18" s="89"/>
      <c r="AT18" s="89"/>
      <c r="AU18" s="89"/>
      <c r="AV18" s="218"/>
      <c r="AW18" s="218"/>
      <c r="AX18" s="232"/>
      <c r="AY18" s="9"/>
      <c r="AZ18" s="9"/>
      <c r="BA18" s="17"/>
      <c r="BB18" s="12">
        <f>SUM(D18,E18,G18,L18,M18,+O18,T18,U17,W18,AB18,AC18,AE18,AJ18,AK18,AM18)+800</f>
        <v>800</v>
      </c>
      <c r="BC18" s="230"/>
      <c r="BD18" s="124"/>
      <c r="BE18" s="1"/>
      <c r="BF18"/>
      <c r="BH18"/>
      <c r="BJ18"/>
      <c r="BK18"/>
    </row>
    <row r="19" spans="1:63" x14ac:dyDescent="0.25">
      <c r="A19" s="215">
        <v>2</v>
      </c>
      <c r="B19" s="235" t="s">
        <v>28</v>
      </c>
      <c r="C19" s="210" t="s">
        <v>134</v>
      </c>
      <c r="D19" s="168"/>
      <c r="E19" s="59"/>
      <c r="F19" s="59"/>
      <c r="G19" s="59"/>
      <c r="H19" s="223"/>
      <c r="I19" s="223"/>
      <c r="J19" s="223"/>
      <c r="K19" s="8"/>
      <c r="L19" s="59"/>
      <c r="M19" s="161"/>
      <c r="N19" s="59"/>
      <c r="O19" s="59"/>
      <c r="P19" s="219"/>
      <c r="Q19" s="219"/>
      <c r="R19" s="233"/>
      <c r="S19" s="8"/>
      <c r="T19" s="59"/>
      <c r="U19" s="59"/>
      <c r="V19" s="59"/>
      <c r="W19" s="59"/>
      <c r="X19" s="219"/>
      <c r="Y19" s="219"/>
      <c r="Z19" s="233"/>
      <c r="AA19" s="8"/>
      <c r="AB19" s="59"/>
      <c r="AC19" s="59"/>
      <c r="AD19" s="59"/>
      <c r="AE19" s="59"/>
      <c r="AF19" s="219"/>
      <c r="AG19" s="219"/>
      <c r="AH19" s="233"/>
      <c r="AI19" s="8"/>
      <c r="AJ19" s="59"/>
      <c r="AK19" s="89"/>
      <c r="AL19" s="89"/>
      <c r="AM19" s="89"/>
      <c r="AN19" s="217"/>
      <c r="AO19" s="217"/>
      <c r="AP19" s="231"/>
      <c r="AQ19" s="8"/>
      <c r="AR19" s="89"/>
      <c r="AS19" s="89"/>
      <c r="AT19" s="89"/>
      <c r="AU19" s="89"/>
      <c r="AV19" s="217"/>
      <c r="AW19" s="217"/>
      <c r="AX19" s="231"/>
      <c r="AY19" s="8"/>
      <c r="AZ19" s="8"/>
      <c r="BA19" s="2"/>
      <c r="BB19" s="12">
        <f t="shared" ref="BB19:BB26" si="5">SUM(D19,E19,G19,L19,M19,+O19,T19,U19,W19,AB19,AC19,AE19,AJ19,AK19,AM19)+800</f>
        <v>800</v>
      </c>
      <c r="BC19" s="221">
        <f t="shared" ref="BC19" si="6">SUM(E19,E20,H19,I19,J19,M19,M20,P19,Q19,R19,U19,U20,X19,Y19,Z19,AC19,AC20,AF19,AG19,AH19,AK19,AK20,AN19:AP20, )+800</f>
        <v>800</v>
      </c>
      <c r="BD19" s="124"/>
      <c r="BE19" s="1"/>
      <c r="BF19"/>
      <c r="BH19"/>
      <c r="BJ19"/>
      <c r="BK19"/>
    </row>
    <row r="20" spans="1:63" x14ac:dyDescent="0.25">
      <c r="A20" s="216"/>
      <c r="B20" s="236"/>
      <c r="C20" s="209" t="s">
        <v>139</v>
      </c>
      <c r="D20" s="168"/>
      <c r="E20" s="59"/>
      <c r="F20" s="59"/>
      <c r="G20" s="59"/>
      <c r="H20" s="224"/>
      <c r="I20" s="224"/>
      <c r="J20" s="224"/>
      <c r="K20" s="9"/>
      <c r="L20" s="59"/>
      <c r="M20" s="161"/>
      <c r="N20" s="59"/>
      <c r="O20" s="59"/>
      <c r="P20" s="220"/>
      <c r="Q20" s="220"/>
      <c r="R20" s="234"/>
      <c r="S20" s="9"/>
      <c r="T20" s="59"/>
      <c r="U20" s="59"/>
      <c r="V20" s="59"/>
      <c r="W20" s="59"/>
      <c r="X20" s="220"/>
      <c r="Y20" s="220"/>
      <c r="Z20" s="234"/>
      <c r="AA20" s="9"/>
      <c r="AB20" s="59"/>
      <c r="AC20" s="59"/>
      <c r="AD20" s="59"/>
      <c r="AE20" s="59"/>
      <c r="AF20" s="220"/>
      <c r="AG20" s="220"/>
      <c r="AH20" s="234"/>
      <c r="AI20" s="9"/>
      <c r="AJ20" s="59"/>
      <c r="AK20" s="89"/>
      <c r="AL20" s="89"/>
      <c r="AM20" s="89"/>
      <c r="AN20" s="218"/>
      <c r="AO20" s="218"/>
      <c r="AP20" s="232"/>
      <c r="AQ20" s="9"/>
      <c r="AR20" s="89"/>
      <c r="AS20" s="89"/>
      <c r="AT20" s="89"/>
      <c r="AU20" s="89"/>
      <c r="AV20" s="218"/>
      <c r="AW20" s="218"/>
      <c r="AX20" s="232"/>
      <c r="AY20" s="9"/>
      <c r="AZ20" s="9"/>
      <c r="BA20" s="17"/>
      <c r="BB20" s="12">
        <f t="shared" si="5"/>
        <v>800</v>
      </c>
      <c r="BC20" s="222"/>
      <c r="BD20" s="124"/>
      <c r="BE20" s="1"/>
      <c r="BF20"/>
      <c r="BH20"/>
      <c r="BJ20"/>
      <c r="BK20"/>
    </row>
    <row r="21" spans="1:63" x14ac:dyDescent="0.25">
      <c r="A21" s="215">
        <v>3</v>
      </c>
      <c r="B21" s="235" t="s">
        <v>33</v>
      </c>
      <c r="C21" s="209" t="s">
        <v>132</v>
      </c>
      <c r="D21" s="180"/>
      <c r="E21" s="59"/>
      <c r="F21" s="59"/>
      <c r="G21" s="59"/>
      <c r="H21" s="223"/>
      <c r="I21" s="223"/>
      <c r="J21" s="223"/>
      <c r="K21" s="8"/>
      <c r="L21" s="59"/>
      <c r="M21" s="59"/>
      <c r="N21" s="59"/>
      <c r="O21" s="59"/>
      <c r="P21" s="219"/>
      <c r="Q21" s="219"/>
      <c r="R21" s="233"/>
      <c r="S21" s="8"/>
      <c r="T21" s="59"/>
      <c r="U21" s="89"/>
      <c r="V21" s="89"/>
      <c r="W21" s="89"/>
      <c r="X21" s="217"/>
      <c r="Y21" s="217"/>
      <c r="Z21" s="231"/>
      <c r="AA21" s="8"/>
      <c r="AB21" s="59"/>
      <c r="AC21" s="59"/>
      <c r="AD21" s="59"/>
      <c r="AE21" s="59"/>
      <c r="AF21" s="219"/>
      <c r="AG21" s="219"/>
      <c r="AH21" s="233"/>
      <c r="AI21" s="8"/>
      <c r="AJ21" s="59"/>
      <c r="AK21" s="59"/>
      <c r="AL21" s="59"/>
      <c r="AM21" s="59"/>
      <c r="AN21" s="219"/>
      <c r="AO21" s="219"/>
      <c r="AP21" s="233"/>
      <c r="AQ21" s="8"/>
      <c r="AR21" s="107"/>
      <c r="AS21" s="107"/>
      <c r="AT21" s="107"/>
      <c r="AU21" s="107"/>
      <c r="AV21" s="225" t="s">
        <v>96</v>
      </c>
      <c r="AW21" s="225" t="s">
        <v>97</v>
      </c>
      <c r="AX21" s="240" t="s">
        <v>98</v>
      </c>
      <c r="AY21" s="8"/>
      <c r="AZ21" s="8"/>
      <c r="BA21" s="2"/>
      <c r="BB21" s="12">
        <f t="shared" si="5"/>
        <v>800</v>
      </c>
      <c r="BC21" s="227">
        <f t="shared" ref="BC21" si="7">SUM(E21,E22,H21,I21,J21,M21,M22,P21,Q21,R21,U21,U22,X21,Y21,Z21,AC21,AC22,AF21,AG21,AH21,AK21,AK22,AN21:AP22, )+800</f>
        <v>800</v>
      </c>
      <c r="BD21" s="124"/>
      <c r="BE21" s="1"/>
      <c r="BF21"/>
      <c r="BH21"/>
      <c r="BJ21"/>
      <c r="BK21"/>
    </row>
    <row r="22" spans="1:63" x14ac:dyDescent="0.25">
      <c r="A22" s="216"/>
      <c r="B22" s="236"/>
      <c r="C22" s="210" t="s">
        <v>133</v>
      </c>
      <c r="D22" s="157"/>
      <c r="E22" s="59"/>
      <c r="F22" s="59"/>
      <c r="G22" s="59"/>
      <c r="H22" s="224"/>
      <c r="I22" s="224"/>
      <c r="J22" s="224"/>
      <c r="K22" s="9"/>
      <c r="L22" s="59"/>
      <c r="M22" s="59"/>
      <c r="N22" s="59"/>
      <c r="O22" s="59"/>
      <c r="P22" s="220"/>
      <c r="Q22" s="220"/>
      <c r="R22" s="234"/>
      <c r="S22" s="9"/>
      <c r="T22" s="59"/>
      <c r="U22" s="89"/>
      <c r="V22" s="89"/>
      <c r="W22" s="89"/>
      <c r="X22" s="218"/>
      <c r="Y22" s="218"/>
      <c r="Z22" s="232"/>
      <c r="AA22" s="9"/>
      <c r="AB22" s="59"/>
      <c r="AC22" s="59"/>
      <c r="AD22" s="59"/>
      <c r="AE22" s="59"/>
      <c r="AF22" s="220"/>
      <c r="AG22" s="220"/>
      <c r="AH22" s="234"/>
      <c r="AI22" s="9"/>
      <c r="AJ22" s="59"/>
      <c r="AK22" s="59"/>
      <c r="AL22" s="59"/>
      <c r="AM22" s="59"/>
      <c r="AN22" s="220"/>
      <c r="AO22" s="220"/>
      <c r="AP22" s="234"/>
      <c r="AQ22" s="9"/>
      <c r="AR22" s="107" t="s">
        <v>93</v>
      </c>
      <c r="AS22" s="107" t="s">
        <v>94</v>
      </c>
      <c r="AT22" s="107"/>
      <c r="AU22" s="107" t="s">
        <v>95</v>
      </c>
      <c r="AV22" s="226"/>
      <c r="AW22" s="226"/>
      <c r="AX22" s="241"/>
      <c r="AY22" s="9"/>
      <c r="AZ22" s="9"/>
      <c r="BA22" s="17"/>
      <c r="BB22" s="12">
        <f t="shared" si="5"/>
        <v>800</v>
      </c>
      <c r="BC22" s="228"/>
      <c r="BD22" s="124"/>
      <c r="BE22" s="1"/>
      <c r="BF22"/>
      <c r="BH22"/>
      <c r="BJ22"/>
      <c r="BK22"/>
    </row>
    <row r="23" spans="1:63" x14ac:dyDescent="0.25">
      <c r="A23" s="215">
        <v>4</v>
      </c>
      <c r="B23" s="235" t="s">
        <v>30</v>
      </c>
      <c r="C23" s="209" t="s">
        <v>137</v>
      </c>
      <c r="D23" s="150"/>
      <c r="E23" s="59"/>
      <c r="F23" s="59"/>
      <c r="G23" s="59"/>
      <c r="H23" s="223"/>
      <c r="I23" s="223"/>
      <c r="J23" s="223"/>
      <c r="K23" s="8"/>
      <c r="L23" s="59"/>
      <c r="M23" s="89"/>
      <c r="N23" s="89"/>
      <c r="O23" s="89"/>
      <c r="P23" s="217"/>
      <c r="Q23" s="217"/>
      <c r="R23" s="231"/>
      <c r="S23" s="8"/>
      <c r="T23" s="59"/>
      <c r="U23" s="59"/>
      <c r="V23" s="59"/>
      <c r="W23" s="59"/>
      <c r="X23" s="219"/>
      <c r="Y23" s="219"/>
      <c r="Z23" s="233"/>
      <c r="AA23" s="8"/>
      <c r="AB23" s="59"/>
      <c r="AC23" s="59"/>
      <c r="AD23" s="59"/>
      <c r="AE23" s="59"/>
      <c r="AF23" s="219"/>
      <c r="AG23" s="219"/>
      <c r="AH23" s="233"/>
      <c r="AI23" s="8"/>
      <c r="AJ23" s="59"/>
      <c r="AK23" s="59"/>
      <c r="AL23" s="59"/>
      <c r="AM23" s="59"/>
      <c r="AN23" s="219"/>
      <c r="AO23" s="219"/>
      <c r="AP23" s="233"/>
      <c r="AQ23" s="8"/>
      <c r="AR23" s="89"/>
      <c r="AS23" s="89"/>
      <c r="AT23" s="89"/>
      <c r="AU23" s="89"/>
      <c r="AV23" s="217"/>
      <c r="AW23" s="217"/>
      <c r="AX23" s="231"/>
      <c r="AY23" s="8"/>
      <c r="AZ23" s="8"/>
      <c r="BA23" s="2"/>
      <c r="BB23" s="12">
        <f t="shared" si="5"/>
        <v>800</v>
      </c>
      <c r="BC23" s="227">
        <f t="shared" ref="BC23" si="8">SUM(E23,E24,H23,I23,J23,M23,M24,P23,Q23,R23,U23,U24,X23,Y23,Z23,AC23,AC24,AF23,AG23,AH23,AK23,AK24,AN23:AP24, )+800</f>
        <v>800</v>
      </c>
      <c r="BD23" s="124"/>
      <c r="BE23" s="1"/>
      <c r="BF23"/>
      <c r="BH23"/>
      <c r="BJ23"/>
      <c r="BK23"/>
    </row>
    <row r="24" spans="1:63" x14ac:dyDescent="0.25">
      <c r="A24" s="216"/>
      <c r="B24" s="236"/>
      <c r="C24" s="209" t="s">
        <v>138</v>
      </c>
      <c r="D24" s="150"/>
      <c r="E24" s="59"/>
      <c r="F24" s="59"/>
      <c r="G24" s="59"/>
      <c r="H24" s="224"/>
      <c r="I24" s="224"/>
      <c r="J24" s="224"/>
      <c r="K24" s="9"/>
      <c r="L24" s="59"/>
      <c r="M24" s="89"/>
      <c r="N24" s="89"/>
      <c r="O24" s="89"/>
      <c r="P24" s="218"/>
      <c r="Q24" s="218"/>
      <c r="R24" s="232"/>
      <c r="S24" s="9"/>
      <c r="T24" s="59"/>
      <c r="U24" s="59"/>
      <c r="V24" s="59"/>
      <c r="W24" s="59"/>
      <c r="X24" s="220"/>
      <c r="Y24" s="220"/>
      <c r="Z24" s="234"/>
      <c r="AA24" s="9"/>
      <c r="AB24" s="59"/>
      <c r="AC24" s="59"/>
      <c r="AD24" s="59"/>
      <c r="AE24" s="59"/>
      <c r="AF24" s="220"/>
      <c r="AG24" s="220"/>
      <c r="AH24" s="234"/>
      <c r="AI24" s="9"/>
      <c r="AJ24" s="59"/>
      <c r="AK24" s="59"/>
      <c r="AL24" s="59"/>
      <c r="AM24" s="59"/>
      <c r="AN24" s="220"/>
      <c r="AO24" s="220"/>
      <c r="AP24" s="234"/>
      <c r="AQ24" s="9"/>
      <c r="AR24" s="89"/>
      <c r="AS24" s="89"/>
      <c r="AT24" s="89"/>
      <c r="AU24" s="89"/>
      <c r="AV24" s="218"/>
      <c r="AW24" s="218"/>
      <c r="AX24" s="232"/>
      <c r="AY24" s="9"/>
      <c r="AZ24" s="9"/>
      <c r="BA24" s="17"/>
      <c r="BB24" s="12">
        <f t="shared" si="5"/>
        <v>800</v>
      </c>
      <c r="BC24" s="228"/>
      <c r="BD24" s="124"/>
      <c r="BE24" s="1"/>
      <c r="BF24"/>
      <c r="BH24"/>
      <c r="BJ24"/>
      <c r="BK24"/>
    </row>
    <row r="25" spans="1:63" x14ac:dyDescent="0.25">
      <c r="A25" s="215">
        <v>5</v>
      </c>
      <c r="B25" s="235" t="s">
        <v>29</v>
      </c>
      <c r="C25" s="209" t="s">
        <v>189</v>
      </c>
      <c r="D25" s="168"/>
      <c r="E25" s="89"/>
      <c r="F25" s="89"/>
      <c r="G25" s="89"/>
      <c r="H25" s="217"/>
      <c r="I25" s="217"/>
      <c r="J25" s="231"/>
      <c r="K25" s="8"/>
      <c r="L25" s="59"/>
      <c r="M25" s="59"/>
      <c r="N25" s="59"/>
      <c r="O25" s="59"/>
      <c r="P25" s="219"/>
      <c r="Q25" s="219"/>
      <c r="R25" s="233"/>
      <c r="S25" s="8"/>
      <c r="T25" s="59"/>
      <c r="U25" s="59"/>
      <c r="V25" s="59"/>
      <c r="W25" s="59"/>
      <c r="X25" s="219"/>
      <c r="Y25" s="219"/>
      <c r="Z25" s="233"/>
      <c r="AA25" s="8"/>
      <c r="AB25" s="59"/>
      <c r="AC25" s="59"/>
      <c r="AD25" s="59"/>
      <c r="AE25" s="59"/>
      <c r="AF25" s="219"/>
      <c r="AG25" s="219"/>
      <c r="AH25" s="233"/>
      <c r="AI25" s="8"/>
      <c r="AJ25" s="59"/>
      <c r="AK25" s="59"/>
      <c r="AL25" s="59"/>
      <c r="AM25" s="59"/>
      <c r="AN25" s="219"/>
      <c r="AO25" s="219"/>
      <c r="AP25" s="233"/>
      <c r="AQ25" s="8"/>
      <c r="AR25" s="89"/>
      <c r="AS25" s="89"/>
      <c r="AT25" s="89"/>
      <c r="AU25" s="89"/>
      <c r="AV25" s="217"/>
      <c r="AW25" s="217"/>
      <c r="AX25" s="231"/>
      <c r="AY25" s="8"/>
      <c r="AZ25" s="8"/>
      <c r="BA25" s="2"/>
      <c r="BB25" s="12">
        <f t="shared" si="5"/>
        <v>800</v>
      </c>
      <c r="BC25" s="221">
        <f t="shared" ref="BC25" si="9">SUM(E25,E26,H25,I25,J25,M25,M26,P25,Q25,R25,U25,U26,X25,Y25,Z25,AC25,AC26,AF25,AG25,AH25,AK25,AK26,AN25:AP26, )+800</f>
        <v>800</v>
      </c>
      <c r="BD25" s="124"/>
      <c r="BE25" s="1"/>
      <c r="BF25"/>
      <c r="BH25"/>
      <c r="BJ25"/>
      <c r="BK25"/>
    </row>
    <row r="26" spans="1:63" x14ac:dyDescent="0.25">
      <c r="A26" s="216"/>
      <c r="B26" s="236"/>
      <c r="C26" s="209" t="s">
        <v>182</v>
      </c>
      <c r="D26" s="168"/>
      <c r="E26" s="89"/>
      <c r="F26" s="89"/>
      <c r="G26" s="89"/>
      <c r="H26" s="218"/>
      <c r="I26" s="218"/>
      <c r="J26" s="232"/>
      <c r="K26" s="9"/>
      <c r="L26" s="59"/>
      <c r="M26" s="59"/>
      <c r="N26" s="59"/>
      <c r="O26" s="59"/>
      <c r="P26" s="220"/>
      <c r="Q26" s="220"/>
      <c r="R26" s="234"/>
      <c r="S26" s="9"/>
      <c r="T26" s="59"/>
      <c r="U26" s="59"/>
      <c r="V26" s="59"/>
      <c r="W26" s="59"/>
      <c r="X26" s="220"/>
      <c r="Y26" s="220"/>
      <c r="Z26" s="234"/>
      <c r="AA26" s="9"/>
      <c r="AB26" s="59"/>
      <c r="AC26" s="59"/>
      <c r="AD26" s="59"/>
      <c r="AE26" s="59"/>
      <c r="AF26" s="220"/>
      <c r="AG26" s="220"/>
      <c r="AH26" s="234"/>
      <c r="AI26" s="9"/>
      <c r="AJ26" s="59"/>
      <c r="AK26" s="59"/>
      <c r="AL26" s="59"/>
      <c r="AM26" s="59"/>
      <c r="AN26" s="220"/>
      <c r="AO26" s="220"/>
      <c r="AP26" s="234"/>
      <c r="AQ26" s="9"/>
      <c r="AR26" s="89"/>
      <c r="AS26" s="89"/>
      <c r="AT26" s="89"/>
      <c r="AU26" s="89"/>
      <c r="AV26" s="218"/>
      <c r="AW26" s="218"/>
      <c r="AX26" s="232"/>
      <c r="AY26" s="9"/>
      <c r="AZ26" s="9"/>
      <c r="BA26" s="17"/>
      <c r="BB26" s="12">
        <f t="shared" si="5"/>
        <v>800</v>
      </c>
      <c r="BC26" s="222"/>
      <c r="BD26" s="124"/>
      <c r="BE26" s="1"/>
      <c r="BF26"/>
      <c r="BH26"/>
      <c r="BJ26"/>
      <c r="BK26"/>
    </row>
    <row r="27" spans="1:63" x14ac:dyDescent="0.25">
      <c r="AY27" s="23"/>
      <c r="AZ27" s="23"/>
    </row>
    <row r="28" spans="1:63" x14ac:dyDescent="0.25">
      <c r="A28" s="256" t="s">
        <v>209</v>
      </c>
      <c r="B28" s="257"/>
      <c r="C28" s="258"/>
      <c r="D28" s="237">
        <v>45417</v>
      </c>
      <c r="E28" s="238"/>
      <c r="F28" s="239"/>
      <c r="G28" s="239"/>
      <c r="H28" s="239"/>
      <c r="I28" s="239"/>
      <c r="J28" s="239"/>
      <c r="K28" s="7"/>
      <c r="L28" s="237">
        <v>45789</v>
      </c>
      <c r="M28" s="238"/>
      <c r="N28" s="239"/>
      <c r="O28" s="239"/>
      <c r="P28" s="239"/>
      <c r="Q28" s="239"/>
      <c r="R28" s="239"/>
      <c r="S28" s="7"/>
      <c r="T28" s="237">
        <v>45431</v>
      </c>
      <c r="U28" s="238"/>
      <c r="V28" s="239"/>
      <c r="W28" s="239"/>
      <c r="X28" s="239"/>
      <c r="Y28" s="239"/>
      <c r="Z28" s="239"/>
      <c r="AA28" s="7"/>
      <c r="AB28" s="237">
        <v>45438</v>
      </c>
      <c r="AC28" s="238"/>
      <c r="AD28" s="239"/>
      <c r="AE28" s="239"/>
      <c r="AF28" s="239"/>
      <c r="AG28" s="239"/>
      <c r="AH28" s="239"/>
      <c r="AI28" s="7"/>
      <c r="AJ28" s="237">
        <v>45445</v>
      </c>
      <c r="AK28" s="238"/>
      <c r="AL28" s="239"/>
      <c r="AM28" s="239"/>
      <c r="AN28" s="239"/>
      <c r="AO28" s="239"/>
      <c r="AP28" s="239"/>
      <c r="AQ28" s="7"/>
      <c r="AR28" s="237">
        <v>45459</v>
      </c>
      <c r="AS28" s="238"/>
      <c r="AT28" s="239"/>
      <c r="AU28" s="239"/>
      <c r="AV28" s="239"/>
      <c r="AW28" s="239"/>
      <c r="AX28" s="239"/>
      <c r="AY28" s="7"/>
      <c r="AZ28" s="131"/>
      <c r="BA28" s="2"/>
      <c r="BB28" s="15" t="s">
        <v>20</v>
      </c>
      <c r="BC28" s="15" t="s">
        <v>20</v>
      </c>
      <c r="BD28" s="15" t="s">
        <v>47</v>
      </c>
      <c r="BE28" s="1"/>
      <c r="BF28"/>
      <c r="BH28"/>
      <c r="BJ28"/>
      <c r="BK28"/>
    </row>
    <row r="29" spans="1:63" ht="15" x14ac:dyDescent="0.25">
      <c r="A29" s="95"/>
      <c r="B29" s="94"/>
      <c r="C29" s="116"/>
      <c r="D29" s="6" t="s">
        <v>21</v>
      </c>
      <c r="E29" s="6" t="s">
        <v>40</v>
      </c>
      <c r="F29" s="19" t="s">
        <v>46</v>
      </c>
      <c r="G29" s="6" t="s">
        <v>42</v>
      </c>
      <c r="H29" s="6" t="s">
        <v>56</v>
      </c>
      <c r="I29" s="6" t="s">
        <v>41</v>
      </c>
      <c r="J29" s="6" t="s">
        <v>43</v>
      </c>
      <c r="K29" s="10"/>
      <c r="L29" s="6" t="s">
        <v>21</v>
      </c>
      <c r="M29" s="6" t="s">
        <v>40</v>
      </c>
      <c r="N29" s="19" t="s">
        <v>46</v>
      </c>
      <c r="O29" s="6" t="s">
        <v>42</v>
      </c>
      <c r="P29" s="6" t="s">
        <v>56</v>
      </c>
      <c r="Q29" s="6" t="s">
        <v>41</v>
      </c>
      <c r="R29" s="6" t="s">
        <v>43</v>
      </c>
      <c r="S29" s="10"/>
      <c r="T29" s="6" t="s">
        <v>21</v>
      </c>
      <c r="U29" s="6" t="s">
        <v>40</v>
      </c>
      <c r="V29" s="19" t="s">
        <v>46</v>
      </c>
      <c r="W29" s="6" t="s">
        <v>42</v>
      </c>
      <c r="X29" s="6" t="s">
        <v>56</v>
      </c>
      <c r="Y29" s="6" t="s">
        <v>41</v>
      </c>
      <c r="Z29" s="6" t="s">
        <v>43</v>
      </c>
      <c r="AA29" s="10"/>
      <c r="AB29" s="6" t="s">
        <v>21</v>
      </c>
      <c r="AC29" s="52" t="s">
        <v>40</v>
      </c>
      <c r="AD29" s="19" t="s">
        <v>46</v>
      </c>
      <c r="AE29" s="6" t="s">
        <v>42</v>
      </c>
      <c r="AF29" s="6" t="s">
        <v>56</v>
      </c>
      <c r="AG29" s="6" t="s">
        <v>41</v>
      </c>
      <c r="AH29" s="6" t="s">
        <v>43</v>
      </c>
      <c r="AI29" s="10"/>
      <c r="AJ29" s="6" t="s">
        <v>21</v>
      </c>
      <c r="AK29" s="6" t="s">
        <v>40</v>
      </c>
      <c r="AL29" s="19" t="s">
        <v>46</v>
      </c>
      <c r="AM29" s="6" t="s">
        <v>42</v>
      </c>
      <c r="AN29" s="6" t="s">
        <v>56</v>
      </c>
      <c r="AO29" s="6" t="s">
        <v>41</v>
      </c>
      <c r="AP29" s="6" t="s">
        <v>43</v>
      </c>
      <c r="AQ29" s="10"/>
      <c r="AR29" s="6" t="s">
        <v>21</v>
      </c>
      <c r="AS29" s="6" t="s">
        <v>40</v>
      </c>
      <c r="AT29" s="19" t="s">
        <v>46</v>
      </c>
      <c r="AU29" s="6" t="s">
        <v>42</v>
      </c>
      <c r="AV29" s="6" t="s">
        <v>56</v>
      </c>
      <c r="AW29" s="6" t="s">
        <v>41</v>
      </c>
      <c r="AX29" s="6" t="s">
        <v>43</v>
      </c>
      <c r="AY29" s="10"/>
      <c r="AZ29" s="10"/>
      <c r="BA29" s="16"/>
      <c r="BB29" s="6" t="s">
        <v>44</v>
      </c>
      <c r="BC29" s="6" t="s">
        <v>45</v>
      </c>
      <c r="BD29" s="6" t="s">
        <v>48</v>
      </c>
      <c r="BE29" s="1"/>
      <c r="BF29"/>
      <c r="BH29"/>
      <c r="BJ29"/>
      <c r="BK29"/>
    </row>
    <row r="30" spans="1:63" x14ac:dyDescent="0.25">
      <c r="A30" s="215">
        <v>1</v>
      </c>
      <c r="B30" s="235" t="s">
        <v>32</v>
      </c>
      <c r="C30" s="208" t="s">
        <v>179</v>
      </c>
      <c r="E30" s="59"/>
      <c r="F30" s="59"/>
      <c r="G30" s="59"/>
      <c r="H30" s="233"/>
      <c r="I30" s="233"/>
      <c r="J30" s="233"/>
      <c r="K30" s="8"/>
      <c r="L30" s="157"/>
      <c r="M30" s="204"/>
      <c r="N30" s="204"/>
      <c r="O30" s="204"/>
      <c r="P30" s="254"/>
      <c r="Q30" s="254"/>
      <c r="R30" s="254"/>
      <c r="S30" s="9"/>
      <c r="T30" s="59"/>
      <c r="U30" s="59"/>
      <c r="V30" s="59"/>
      <c r="W30" s="59"/>
      <c r="X30" s="233"/>
      <c r="Y30" s="233"/>
      <c r="Z30" s="233"/>
      <c r="AA30" s="8"/>
      <c r="AB30" s="59"/>
      <c r="AC30" s="89"/>
      <c r="AD30" s="89"/>
      <c r="AE30" s="89"/>
      <c r="AF30" s="231"/>
      <c r="AG30" s="231"/>
      <c r="AH30" s="231"/>
      <c r="AI30" s="8"/>
      <c r="AJ30" s="59"/>
      <c r="AK30" s="59"/>
      <c r="AL30" s="59"/>
      <c r="AM30" s="59"/>
      <c r="AN30" s="233"/>
      <c r="AO30" s="233"/>
      <c r="AP30" s="233"/>
      <c r="AQ30" s="8"/>
      <c r="AR30" s="89"/>
      <c r="AS30" s="89"/>
      <c r="AT30" s="89"/>
      <c r="AU30" s="89"/>
      <c r="AV30" s="231"/>
      <c r="AW30" s="231"/>
      <c r="AX30" s="231"/>
      <c r="AY30" s="8"/>
      <c r="AZ30" s="8"/>
      <c r="BA30" s="2"/>
      <c r="BB30" s="12">
        <f>SUM(D30,E30,G30,L30,M30,O30,T30,U30,W30,AB30,AC30,AE30,AJ30,AK30,AM30)+700</f>
        <v>700</v>
      </c>
      <c r="BC30" s="221">
        <f>SUM(E30,E31,H30,I30,J30,M30,M31,P30,Q30,R30,U30,U31,X30,Y30,Z30,AC30,AC31,AF30,AG30,AH30, AK30,AK31,AN30,AO30,AP30)+700</f>
        <v>700</v>
      </c>
      <c r="BD30" s="12" t="e">
        <f>SUM(F30,#REF!,V30,AD30,AL30)</f>
        <v>#REF!</v>
      </c>
      <c r="BE30" s="1"/>
      <c r="BF30"/>
      <c r="BH30"/>
      <c r="BJ30"/>
      <c r="BK30"/>
    </row>
    <row r="31" spans="1:63" ht="17.100000000000001" customHeight="1" x14ac:dyDescent="0.25">
      <c r="A31" s="216"/>
      <c r="B31" s="236"/>
      <c r="C31" s="208" t="s">
        <v>140</v>
      </c>
      <c r="D31" s="59"/>
      <c r="E31" s="59"/>
      <c r="F31" s="59"/>
      <c r="G31" s="59"/>
      <c r="H31" s="253"/>
      <c r="I31" s="253"/>
      <c r="J31" s="253"/>
      <c r="K31" s="9"/>
      <c r="L31" s="157"/>
      <c r="M31" s="204"/>
      <c r="N31" s="204"/>
      <c r="O31" s="204"/>
      <c r="P31" s="255"/>
      <c r="Q31" s="255"/>
      <c r="R31" s="255"/>
      <c r="S31" s="9"/>
      <c r="T31" s="59"/>
      <c r="U31" s="59"/>
      <c r="V31" s="59"/>
      <c r="W31" s="59"/>
      <c r="X31" s="253"/>
      <c r="Y31" s="253"/>
      <c r="Z31" s="253"/>
      <c r="AA31" s="9"/>
      <c r="AB31" s="59"/>
      <c r="AC31" s="89"/>
      <c r="AD31" s="89"/>
      <c r="AE31" s="89"/>
      <c r="AF31" s="251"/>
      <c r="AG31" s="251"/>
      <c r="AH31" s="251"/>
      <c r="AI31" s="9"/>
      <c r="AJ31" s="59"/>
      <c r="AK31" s="59"/>
      <c r="AL31" s="59"/>
      <c r="AM31" s="59"/>
      <c r="AN31" s="253"/>
      <c r="AO31" s="253"/>
      <c r="AP31" s="253"/>
      <c r="AQ31" s="9"/>
      <c r="AR31" s="89"/>
      <c r="AS31" s="89"/>
      <c r="AT31" s="89"/>
      <c r="AU31" s="89"/>
      <c r="AV31" s="251"/>
      <c r="AW31" s="251"/>
      <c r="AX31" s="251"/>
      <c r="AY31" s="9"/>
      <c r="AZ31" s="9"/>
      <c r="BA31" s="17"/>
      <c r="BB31" s="12">
        <f t="shared" ref="BB31:BB39" si="10">SUM(D31,E31,G31,L31,M31,O31,T31,U31,W31,AB31,AC31,AE31,AJ31,AK31,AM31)+700</f>
        <v>700</v>
      </c>
      <c r="BC31" s="222"/>
      <c r="BD31" s="12" t="e">
        <f>SUM(F31,#REF!,V31,AD31,AL31)</f>
        <v>#REF!</v>
      </c>
      <c r="BE31" s="1"/>
      <c r="BF31"/>
      <c r="BH31"/>
      <c r="BJ31"/>
      <c r="BK31"/>
    </row>
    <row r="32" spans="1:63" x14ac:dyDescent="0.25">
      <c r="A32" s="215">
        <v>2</v>
      </c>
      <c r="B32" s="235" t="s">
        <v>28</v>
      </c>
      <c r="C32" s="208" t="s">
        <v>188</v>
      </c>
      <c r="E32" s="59"/>
      <c r="F32" s="59"/>
      <c r="G32" s="59"/>
      <c r="H32" s="233"/>
      <c r="I32" s="233"/>
      <c r="J32" s="233"/>
      <c r="K32" s="8"/>
      <c r="L32" s="157"/>
      <c r="M32" s="204"/>
      <c r="N32" s="204"/>
      <c r="O32" s="204"/>
      <c r="P32" s="254"/>
      <c r="Q32" s="254"/>
      <c r="R32" s="254"/>
      <c r="S32" s="9"/>
      <c r="T32" s="59"/>
      <c r="U32" s="59"/>
      <c r="V32" s="59"/>
      <c r="W32" s="59"/>
      <c r="X32" s="233"/>
      <c r="Y32" s="233"/>
      <c r="Z32" s="233"/>
      <c r="AA32" s="8"/>
      <c r="AB32" s="59"/>
      <c r="AC32" s="59"/>
      <c r="AD32" s="59"/>
      <c r="AE32" s="59"/>
      <c r="AF32" s="233"/>
      <c r="AG32" s="233"/>
      <c r="AH32" s="233"/>
      <c r="AI32" s="8"/>
      <c r="AJ32" s="59"/>
      <c r="AK32" s="89"/>
      <c r="AL32" s="89"/>
      <c r="AM32" s="89"/>
      <c r="AN32" s="231"/>
      <c r="AO32" s="231"/>
      <c r="AP32" s="231"/>
      <c r="AQ32" s="8"/>
      <c r="AR32" s="89"/>
      <c r="AS32" s="89"/>
      <c r="AT32" s="89"/>
      <c r="AU32" s="89"/>
      <c r="AV32" s="231"/>
      <c r="AW32" s="231"/>
      <c r="AX32" s="231"/>
      <c r="AY32" s="8"/>
      <c r="AZ32" s="8"/>
      <c r="BA32" s="2"/>
      <c r="BB32" s="12">
        <f t="shared" si="10"/>
        <v>700</v>
      </c>
      <c r="BC32" s="227">
        <f t="shared" ref="BC32" si="11">SUM(E32,E33,H32,I32,J32,M32,M33,P32,Q32,R32,U32,U33,X32,Y32,Z32,AC32,AC33,AF32,AG32,AH32, AK32,AK33,AN32,AO32,AP32)+700</f>
        <v>700</v>
      </c>
      <c r="BD32" s="12" t="e">
        <f>SUM(F32,#REF!,V32,AD32,AL32)</f>
        <v>#REF!</v>
      </c>
      <c r="BE32" s="1"/>
      <c r="BF32"/>
      <c r="BH32"/>
      <c r="BJ32"/>
      <c r="BK32"/>
    </row>
    <row r="33" spans="1:63" x14ac:dyDescent="0.25">
      <c r="A33" s="216"/>
      <c r="B33" s="236"/>
      <c r="C33" s="208" t="s">
        <v>142</v>
      </c>
      <c r="D33" s="59"/>
      <c r="E33" s="59"/>
      <c r="F33" s="59"/>
      <c r="G33" s="59"/>
      <c r="H33" s="253"/>
      <c r="I33" s="253"/>
      <c r="J33" s="253"/>
      <c r="K33" s="9"/>
      <c r="L33" s="157"/>
      <c r="M33" s="204"/>
      <c r="N33" s="204"/>
      <c r="O33" s="204"/>
      <c r="P33" s="255"/>
      <c r="Q33" s="255"/>
      <c r="R33" s="255"/>
      <c r="S33" s="9"/>
      <c r="T33" s="59"/>
      <c r="U33" s="59"/>
      <c r="V33" s="59"/>
      <c r="W33" s="59"/>
      <c r="X33" s="253"/>
      <c r="Y33" s="253"/>
      <c r="Z33" s="253"/>
      <c r="AA33" s="9"/>
      <c r="AB33" s="59"/>
      <c r="AC33" s="59"/>
      <c r="AD33" s="59"/>
      <c r="AE33" s="59"/>
      <c r="AF33" s="253"/>
      <c r="AG33" s="253"/>
      <c r="AH33" s="253"/>
      <c r="AI33" s="9"/>
      <c r="AJ33" s="59"/>
      <c r="AK33" s="89"/>
      <c r="AL33" s="89"/>
      <c r="AM33" s="89"/>
      <c r="AN33" s="251"/>
      <c r="AO33" s="251"/>
      <c r="AP33" s="251"/>
      <c r="AQ33" s="9"/>
      <c r="AR33" s="89"/>
      <c r="AS33" s="89"/>
      <c r="AT33" s="89"/>
      <c r="AU33" s="89"/>
      <c r="AV33" s="251"/>
      <c r="AW33" s="251"/>
      <c r="AX33" s="251"/>
      <c r="AY33" s="9"/>
      <c r="AZ33" s="9"/>
      <c r="BA33" s="17"/>
      <c r="BB33" s="12">
        <f t="shared" si="10"/>
        <v>700</v>
      </c>
      <c r="BC33" s="228"/>
      <c r="BD33" s="12" t="e">
        <f>SUM(F33,#REF!,V33,AD33,AL33)</f>
        <v>#REF!</v>
      </c>
      <c r="BE33" s="1"/>
      <c r="BF33"/>
      <c r="BH33"/>
      <c r="BJ33"/>
      <c r="BK33"/>
    </row>
    <row r="34" spans="1:63" x14ac:dyDescent="0.25">
      <c r="A34" s="215">
        <v>3</v>
      </c>
      <c r="B34" s="235" t="s">
        <v>33</v>
      </c>
      <c r="C34" s="208" t="s">
        <v>143</v>
      </c>
      <c r="D34" s="150"/>
      <c r="E34" s="59"/>
      <c r="F34" s="59"/>
      <c r="G34" s="59"/>
      <c r="H34" s="233"/>
      <c r="I34" s="233"/>
      <c r="J34" s="233"/>
      <c r="K34" s="8"/>
      <c r="L34" s="59"/>
      <c r="M34" s="50"/>
      <c r="N34" s="50"/>
      <c r="O34" s="50"/>
      <c r="P34" s="235"/>
      <c r="Q34" s="235"/>
      <c r="R34" s="235"/>
      <c r="S34" s="8"/>
      <c r="T34" s="59"/>
      <c r="U34" s="89"/>
      <c r="V34" s="89"/>
      <c r="W34" s="89"/>
      <c r="X34" s="231"/>
      <c r="Y34" s="231"/>
      <c r="Z34" s="231"/>
      <c r="AA34" s="8"/>
      <c r="AB34" s="59"/>
      <c r="AC34" s="59"/>
      <c r="AD34" s="59"/>
      <c r="AE34" s="59"/>
      <c r="AF34" s="233"/>
      <c r="AG34" s="233"/>
      <c r="AH34" s="233"/>
      <c r="AI34" s="8"/>
      <c r="AJ34" s="59"/>
      <c r="AK34" s="59"/>
      <c r="AL34" s="59"/>
      <c r="AM34" s="59"/>
      <c r="AN34" s="233"/>
      <c r="AO34" s="233"/>
      <c r="AP34" s="233"/>
      <c r="AQ34" s="8"/>
      <c r="AR34" s="107"/>
      <c r="AS34" s="107"/>
      <c r="AT34" s="107"/>
      <c r="AU34" s="107"/>
      <c r="AV34" s="240" t="s">
        <v>96</v>
      </c>
      <c r="AW34" s="240" t="s">
        <v>97</v>
      </c>
      <c r="AX34" s="240" t="s">
        <v>98</v>
      </c>
      <c r="AY34" s="8"/>
      <c r="AZ34" s="8"/>
      <c r="BA34" s="2"/>
      <c r="BB34" s="12">
        <f t="shared" si="10"/>
        <v>700</v>
      </c>
      <c r="BC34" s="221">
        <f t="shared" ref="BC34" si="12">SUM(E34,E35,H34,I34,J34,M34,M35,P34,Q34,R34,U34,U35,X34,Y34,Z34,AC34,AC35,AF34,AG34,AH34, AK34,AK35,AN34,AO34,AP34)+700</f>
        <v>700</v>
      </c>
      <c r="BD34" s="12">
        <f t="shared" ref="BD34:BD39" si="13">SUM(F34,N34,V34,AD34,AL34)</f>
        <v>0</v>
      </c>
      <c r="BE34" s="1"/>
      <c r="BF34"/>
      <c r="BH34"/>
      <c r="BJ34"/>
      <c r="BK34"/>
    </row>
    <row r="35" spans="1:63" x14ac:dyDescent="0.25">
      <c r="A35" s="216"/>
      <c r="B35" s="236"/>
      <c r="C35" s="208" t="s">
        <v>141</v>
      </c>
      <c r="E35" s="59"/>
      <c r="F35" s="59"/>
      <c r="G35" s="59"/>
      <c r="H35" s="253"/>
      <c r="I35" s="253"/>
      <c r="J35" s="253"/>
      <c r="K35" s="9"/>
      <c r="L35" s="59"/>
      <c r="M35" s="50"/>
      <c r="N35" s="50"/>
      <c r="O35" s="50"/>
      <c r="P35" s="236"/>
      <c r="Q35" s="236"/>
      <c r="R35" s="236"/>
      <c r="S35" s="9"/>
      <c r="T35" s="59"/>
      <c r="U35" s="89"/>
      <c r="V35" s="89"/>
      <c r="W35" s="89"/>
      <c r="X35" s="251"/>
      <c r="Y35" s="251"/>
      <c r="Z35" s="251"/>
      <c r="AA35" s="9"/>
      <c r="AB35" s="59"/>
      <c r="AC35" s="59"/>
      <c r="AD35" s="59"/>
      <c r="AE35" s="59"/>
      <c r="AF35" s="253"/>
      <c r="AG35" s="253"/>
      <c r="AH35" s="253"/>
      <c r="AI35" s="9"/>
      <c r="AJ35" s="59"/>
      <c r="AK35" s="59"/>
      <c r="AL35" s="59"/>
      <c r="AM35" s="59"/>
      <c r="AN35" s="253"/>
      <c r="AO35" s="253"/>
      <c r="AP35" s="253"/>
      <c r="AQ35" s="9"/>
      <c r="AR35" s="107" t="s">
        <v>93</v>
      </c>
      <c r="AS35" s="107" t="s">
        <v>94</v>
      </c>
      <c r="AT35" s="107"/>
      <c r="AU35" s="107" t="s">
        <v>95</v>
      </c>
      <c r="AV35" s="252"/>
      <c r="AW35" s="252"/>
      <c r="AX35" s="252"/>
      <c r="AY35" s="9"/>
      <c r="AZ35" s="9"/>
      <c r="BA35" s="17"/>
      <c r="BB35" s="12">
        <f t="shared" si="10"/>
        <v>700</v>
      </c>
      <c r="BC35" s="222"/>
      <c r="BD35" s="12">
        <f t="shared" si="13"/>
        <v>0</v>
      </c>
      <c r="BE35" s="1"/>
      <c r="BF35"/>
      <c r="BH35"/>
      <c r="BJ35"/>
      <c r="BK35"/>
    </row>
    <row r="36" spans="1:63" x14ac:dyDescent="0.25">
      <c r="A36" s="215">
        <v>4</v>
      </c>
      <c r="B36" s="242" t="s">
        <v>30</v>
      </c>
      <c r="C36" s="208" t="s">
        <v>144</v>
      </c>
      <c r="D36" s="150"/>
      <c r="E36" s="59"/>
      <c r="F36" s="59"/>
      <c r="G36" s="59"/>
      <c r="H36" s="233"/>
      <c r="I36" s="233"/>
      <c r="J36" s="233"/>
      <c r="K36" s="8"/>
      <c r="L36" s="59"/>
      <c r="M36" s="205"/>
      <c r="N36" s="205"/>
      <c r="O36" s="205"/>
      <c r="P36" s="259"/>
      <c r="Q36" s="259"/>
      <c r="R36" s="259"/>
      <c r="S36" s="8"/>
      <c r="T36" s="59"/>
      <c r="U36" s="59"/>
      <c r="V36" s="59"/>
      <c r="W36" s="59"/>
      <c r="X36" s="233"/>
      <c r="Y36" s="233"/>
      <c r="Z36" s="233"/>
      <c r="AA36" s="8"/>
      <c r="AB36" s="59"/>
      <c r="AC36" s="59"/>
      <c r="AD36" s="59"/>
      <c r="AE36" s="59"/>
      <c r="AF36" s="233"/>
      <c r="AG36" s="233"/>
      <c r="AH36" s="233"/>
      <c r="AI36" s="8"/>
      <c r="AJ36" s="59"/>
      <c r="AK36" s="59"/>
      <c r="AL36" s="59"/>
      <c r="AM36" s="59"/>
      <c r="AN36" s="233"/>
      <c r="AO36" s="233"/>
      <c r="AP36" s="233"/>
      <c r="AQ36" s="8"/>
      <c r="AR36" s="89"/>
      <c r="AS36" s="89"/>
      <c r="AT36" s="89"/>
      <c r="AU36" s="89"/>
      <c r="AV36" s="231"/>
      <c r="AW36" s="231"/>
      <c r="AX36" s="231"/>
      <c r="AY36" s="8"/>
      <c r="AZ36" s="8"/>
      <c r="BA36" s="2"/>
      <c r="BB36" s="12">
        <f t="shared" si="10"/>
        <v>700</v>
      </c>
      <c r="BC36" s="229">
        <f t="shared" ref="BC36" si="14">SUM(E36,E37,H36,I36,J36,M36,M37,P36,Q36,R36,U36,U37,X36,Y36,Z36,AC36,AC37,AF36,AG36,AH36, AK36,AK37,AN36,AO36,AP36)+700</f>
        <v>700</v>
      </c>
      <c r="BD36" s="12">
        <f t="shared" si="13"/>
        <v>0</v>
      </c>
      <c r="BE36" s="1"/>
      <c r="BF36"/>
      <c r="BH36"/>
      <c r="BJ36"/>
      <c r="BK36"/>
    </row>
    <row r="37" spans="1:63" x14ac:dyDescent="0.25">
      <c r="A37" s="216"/>
      <c r="B37" s="243"/>
      <c r="C37" s="208" t="s">
        <v>145</v>
      </c>
      <c r="D37" s="150"/>
      <c r="E37" s="59"/>
      <c r="F37" s="59"/>
      <c r="G37" s="59"/>
      <c r="H37" s="253"/>
      <c r="I37" s="253"/>
      <c r="J37" s="253"/>
      <c r="K37" s="9"/>
      <c r="L37" s="59"/>
      <c r="M37" s="205"/>
      <c r="N37" s="205"/>
      <c r="O37" s="205"/>
      <c r="P37" s="260"/>
      <c r="Q37" s="260"/>
      <c r="R37" s="260"/>
      <c r="S37" s="9"/>
      <c r="T37" s="59"/>
      <c r="U37" s="59"/>
      <c r="V37" s="59"/>
      <c r="W37" s="59"/>
      <c r="X37" s="253"/>
      <c r="Y37" s="253"/>
      <c r="Z37" s="253"/>
      <c r="AA37" s="9"/>
      <c r="AB37" s="59"/>
      <c r="AC37" s="59"/>
      <c r="AD37" s="59"/>
      <c r="AE37" s="59"/>
      <c r="AF37" s="253"/>
      <c r="AG37" s="253"/>
      <c r="AH37" s="253"/>
      <c r="AI37" s="9"/>
      <c r="AJ37" s="59"/>
      <c r="AK37" s="59"/>
      <c r="AL37" s="59"/>
      <c r="AM37" s="59"/>
      <c r="AN37" s="253"/>
      <c r="AO37" s="253"/>
      <c r="AP37" s="253"/>
      <c r="AQ37" s="9"/>
      <c r="AR37" s="89"/>
      <c r="AS37" s="89"/>
      <c r="AT37" s="89"/>
      <c r="AU37" s="89"/>
      <c r="AV37" s="251"/>
      <c r="AW37" s="251"/>
      <c r="AX37" s="251"/>
      <c r="AY37" s="9"/>
      <c r="AZ37" s="9"/>
      <c r="BA37" s="17"/>
      <c r="BB37" s="12">
        <f t="shared" si="10"/>
        <v>700</v>
      </c>
      <c r="BC37" s="230"/>
      <c r="BD37" s="12">
        <f t="shared" si="13"/>
        <v>0</v>
      </c>
      <c r="BE37" s="1"/>
      <c r="BF37"/>
      <c r="BH37"/>
      <c r="BJ37"/>
      <c r="BK37"/>
    </row>
    <row r="38" spans="1:63" ht="15" customHeight="1" x14ac:dyDescent="0.25">
      <c r="A38" s="215">
        <v>5</v>
      </c>
      <c r="B38" s="235" t="s">
        <v>29</v>
      </c>
      <c r="C38" s="212" t="s">
        <v>183</v>
      </c>
      <c r="E38" s="89"/>
      <c r="F38" s="89"/>
      <c r="G38" s="89"/>
      <c r="H38" s="217"/>
      <c r="I38" s="217"/>
      <c r="J38" s="231"/>
      <c r="K38" s="8"/>
      <c r="L38" s="59"/>
      <c r="M38" s="50"/>
      <c r="N38" s="50"/>
      <c r="O38" s="50"/>
      <c r="P38" s="262"/>
      <c r="Q38" s="262"/>
      <c r="R38" s="235"/>
      <c r="S38" s="8"/>
      <c r="T38" s="59"/>
      <c r="U38" s="59"/>
      <c r="V38" s="59"/>
      <c r="W38" s="59"/>
      <c r="X38" s="219"/>
      <c r="Y38" s="219"/>
      <c r="Z38" s="233"/>
      <c r="AA38" s="8"/>
      <c r="AB38" s="59"/>
      <c r="AC38" s="59"/>
      <c r="AD38" s="59"/>
      <c r="AE38" s="59"/>
      <c r="AF38" s="219"/>
      <c r="AG38" s="219"/>
      <c r="AH38" s="233"/>
      <c r="AI38" s="8"/>
      <c r="AJ38" s="59"/>
      <c r="AK38" s="59"/>
      <c r="AL38" s="59"/>
      <c r="AM38" s="59"/>
      <c r="AN38" s="219"/>
      <c r="AO38" s="219"/>
      <c r="AP38" s="233"/>
      <c r="AQ38" s="8"/>
      <c r="AR38" s="89"/>
      <c r="AS38" s="89"/>
      <c r="AT38" s="89"/>
      <c r="AU38" s="89"/>
      <c r="AV38" s="217"/>
      <c r="AW38" s="217"/>
      <c r="AX38" s="231"/>
      <c r="AY38" s="8"/>
      <c r="AZ38" s="8"/>
      <c r="BA38" s="2"/>
      <c r="BB38" s="12">
        <f t="shared" si="10"/>
        <v>700</v>
      </c>
      <c r="BC38" s="227">
        <f t="shared" ref="BC38" si="15">SUM(E38,E39,H38,I38,J38,M38,M39,P38,Q38,R38,U38,U39,X38,Y38,Z38,AC38,AC39,AF38,AG38,AH38, AK38,AK39,AN38,AO38,AP38)+700</f>
        <v>700</v>
      </c>
      <c r="BD38" s="12">
        <f t="shared" si="13"/>
        <v>0</v>
      </c>
      <c r="BE38" s="1"/>
      <c r="BF38"/>
      <c r="BH38"/>
      <c r="BJ38"/>
      <c r="BK38"/>
    </row>
    <row r="39" spans="1:63" ht="15" customHeight="1" x14ac:dyDescent="0.25">
      <c r="A39" s="216"/>
      <c r="B39" s="236"/>
      <c r="C39" s="208" t="s">
        <v>147</v>
      </c>
      <c r="D39" s="59"/>
      <c r="E39" s="89"/>
      <c r="F39" s="89"/>
      <c r="G39" s="89"/>
      <c r="H39" s="218"/>
      <c r="I39" s="218"/>
      <c r="J39" s="232"/>
      <c r="K39" s="9"/>
      <c r="L39" s="59"/>
      <c r="M39" s="50"/>
      <c r="N39" s="50"/>
      <c r="O39" s="50"/>
      <c r="P39" s="263"/>
      <c r="Q39" s="263"/>
      <c r="R39" s="261"/>
      <c r="S39" s="9"/>
      <c r="T39" s="59"/>
      <c r="U39" s="59"/>
      <c r="V39" s="59"/>
      <c r="W39" s="59"/>
      <c r="X39" s="220"/>
      <c r="Y39" s="220"/>
      <c r="Z39" s="234"/>
      <c r="AA39" s="9"/>
      <c r="AB39" s="59"/>
      <c r="AC39" s="59"/>
      <c r="AD39" s="59"/>
      <c r="AE39" s="59"/>
      <c r="AF39" s="220"/>
      <c r="AG39" s="220"/>
      <c r="AH39" s="234"/>
      <c r="AI39" s="9"/>
      <c r="AJ39" s="59"/>
      <c r="AK39" s="59"/>
      <c r="AL39" s="59"/>
      <c r="AM39" s="59"/>
      <c r="AN39" s="220"/>
      <c r="AO39" s="220"/>
      <c r="AP39" s="234"/>
      <c r="AQ39" s="9"/>
      <c r="AR39" s="89"/>
      <c r="AS39" s="89"/>
      <c r="AT39" s="89"/>
      <c r="AU39" s="89"/>
      <c r="AV39" s="218"/>
      <c r="AW39" s="218"/>
      <c r="AX39" s="232"/>
      <c r="AY39" s="9"/>
      <c r="AZ39" s="9"/>
      <c r="BA39" s="17"/>
      <c r="BB39" s="12">
        <f t="shared" si="10"/>
        <v>700</v>
      </c>
      <c r="BC39" s="228"/>
      <c r="BD39" s="12">
        <f t="shared" si="13"/>
        <v>0</v>
      </c>
      <c r="BE39" s="1"/>
      <c r="BF39"/>
      <c r="BH39"/>
      <c r="BJ39"/>
      <c r="BK39"/>
    </row>
    <row r="40" spans="1:63" ht="14.1" customHeight="1" x14ac:dyDescent="0.25">
      <c r="A40" s="96"/>
      <c r="B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51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132"/>
      <c r="AZ40" s="132"/>
      <c r="BA40" s="2"/>
      <c r="BB40" s="2"/>
      <c r="BC40" s="2"/>
      <c r="BD40" s="2"/>
      <c r="BE40" s="1"/>
      <c r="BF40"/>
      <c r="BH40"/>
      <c r="BJ40"/>
      <c r="BK40"/>
    </row>
    <row r="41" spans="1:63" ht="15" x14ac:dyDescent="0.25">
      <c r="A41" s="5" t="s">
        <v>210</v>
      </c>
      <c r="B41" s="94"/>
      <c r="C41" s="116"/>
      <c r="D41" s="237">
        <v>45417</v>
      </c>
      <c r="E41" s="238"/>
      <c r="F41" s="239"/>
      <c r="G41" s="239"/>
      <c r="H41" s="239"/>
      <c r="I41" s="239"/>
      <c r="J41" s="239"/>
      <c r="K41" s="7"/>
      <c r="L41" s="237">
        <v>45789</v>
      </c>
      <c r="M41" s="238"/>
      <c r="N41" s="239"/>
      <c r="O41" s="239"/>
      <c r="P41" s="239"/>
      <c r="Q41" s="239"/>
      <c r="R41" s="239"/>
      <c r="S41" s="7"/>
      <c r="T41" s="237">
        <v>45431</v>
      </c>
      <c r="U41" s="238"/>
      <c r="V41" s="239"/>
      <c r="W41" s="239"/>
      <c r="X41" s="239"/>
      <c r="Y41" s="239"/>
      <c r="Z41" s="239"/>
      <c r="AA41" s="7"/>
      <c r="AB41" s="237">
        <v>45438</v>
      </c>
      <c r="AC41" s="238"/>
      <c r="AD41" s="239"/>
      <c r="AE41" s="239"/>
      <c r="AF41" s="239"/>
      <c r="AG41" s="239"/>
      <c r="AH41" s="239"/>
      <c r="AI41" s="7"/>
      <c r="AJ41" s="237">
        <v>45445</v>
      </c>
      <c r="AK41" s="238"/>
      <c r="AL41" s="239"/>
      <c r="AM41" s="239"/>
      <c r="AN41" s="239"/>
      <c r="AO41" s="239"/>
      <c r="AP41" s="239"/>
      <c r="AQ41" s="7"/>
      <c r="AR41" s="237">
        <v>45459</v>
      </c>
      <c r="AS41" s="238"/>
      <c r="AT41" s="239"/>
      <c r="AU41" s="239"/>
      <c r="AV41" s="239"/>
      <c r="AW41" s="239"/>
      <c r="AX41" s="239"/>
      <c r="AY41" s="7"/>
      <c r="AZ41" s="131"/>
      <c r="BA41" s="16"/>
      <c r="BB41" s="6" t="s">
        <v>44</v>
      </c>
      <c r="BC41" s="6" t="s">
        <v>45</v>
      </c>
      <c r="BD41" s="6" t="s">
        <v>48</v>
      </c>
      <c r="BE41" s="1"/>
      <c r="BF41"/>
      <c r="BH41"/>
      <c r="BJ41"/>
      <c r="BK41"/>
    </row>
    <row r="42" spans="1:63" ht="15" x14ac:dyDescent="0.25">
      <c r="A42" s="102"/>
      <c r="B42" s="103"/>
      <c r="C42" s="116"/>
      <c r="D42" s="6" t="s">
        <v>21</v>
      </c>
      <c r="E42" s="6" t="s">
        <v>40</v>
      </c>
      <c r="F42" s="19" t="s">
        <v>46</v>
      </c>
      <c r="G42" s="6" t="s">
        <v>42</v>
      </c>
      <c r="H42" s="6" t="s">
        <v>56</v>
      </c>
      <c r="I42" s="6" t="s">
        <v>41</v>
      </c>
      <c r="J42" s="6" t="s">
        <v>43</v>
      </c>
      <c r="K42" s="10"/>
      <c r="L42" s="6" t="s">
        <v>21</v>
      </c>
      <c r="M42" s="6" t="s">
        <v>40</v>
      </c>
      <c r="N42" s="19" t="s">
        <v>46</v>
      </c>
      <c r="O42" s="6" t="s">
        <v>42</v>
      </c>
      <c r="P42" s="6" t="s">
        <v>56</v>
      </c>
      <c r="Q42" s="6" t="s">
        <v>41</v>
      </c>
      <c r="R42" s="6" t="s">
        <v>43</v>
      </c>
      <c r="S42" s="10"/>
      <c r="T42" s="6" t="s">
        <v>21</v>
      </c>
      <c r="U42" s="6" t="s">
        <v>40</v>
      </c>
      <c r="V42" s="19" t="s">
        <v>46</v>
      </c>
      <c r="W42" s="6" t="s">
        <v>42</v>
      </c>
      <c r="X42" s="6" t="s">
        <v>56</v>
      </c>
      <c r="Y42" s="6" t="s">
        <v>41</v>
      </c>
      <c r="Z42" s="6" t="s">
        <v>43</v>
      </c>
      <c r="AA42" s="10"/>
      <c r="AB42" s="6" t="s">
        <v>21</v>
      </c>
      <c r="AC42" s="52" t="s">
        <v>40</v>
      </c>
      <c r="AD42" s="19" t="s">
        <v>46</v>
      </c>
      <c r="AE42" s="6" t="s">
        <v>42</v>
      </c>
      <c r="AF42" s="6" t="s">
        <v>56</v>
      </c>
      <c r="AG42" s="6" t="s">
        <v>41</v>
      </c>
      <c r="AH42" s="6" t="s">
        <v>43</v>
      </c>
      <c r="AI42" s="10"/>
      <c r="AJ42" s="6" t="s">
        <v>21</v>
      </c>
      <c r="AK42" s="6" t="s">
        <v>40</v>
      </c>
      <c r="AL42" s="19" t="s">
        <v>46</v>
      </c>
      <c r="AM42" s="6" t="s">
        <v>42</v>
      </c>
      <c r="AN42" s="6" t="s">
        <v>56</v>
      </c>
      <c r="AO42" s="6" t="s">
        <v>41</v>
      </c>
      <c r="AP42" s="6" t="s">
        <v>43</v>
      </c>
      <c r="AQ42" s="10"/>
      <c r="AR42" s="6" t="s">
        <v>21</v>
      </c>
      <c r="AS42" s="6" t="s">
        <v>40</v>
      </c>
      <c r="AT42" s="19" t="s">
        <v>46</v>
      </c>
      <c r="AU42" s="6" t="s">
        <v>42</v>
      </c>
      <c r="AV42" s="6" t="s">
        <v>56</v>
      </c>
      <c r="AW42" s="6" t="s">
        <v>41</v>
      </c>
      <c r="AX42" s="6" t="s">
        <v>43</v>
      </c>
      <c r="AY42" s="10"/>
      <c r="AZ42" s="10"/>
      <c r="BA42" s="16"/>
      <c r="BB42" s="6"/>
      <c r="BC42" s="74"/>
      <c r="BD42" s="6"/>
      <c r="BE42" s="1"/>
      <c r="BF42"/>
      <c r="BH42"/>
      <c r="BJ42"/>
      <c r="BK42"/>
    </row>
    <row r="43" spans="1:63" x14ac:dyDescent="0.25">
      <c r="A43" s="215">
        <v>1</v>
      </c>
      <c r="B43" s="235" t="s">
        <v>32</v>
      </c>
      <c r="C43" s="208" t="s">
        <v>190</v>
      </c>
      <c r="D43" s="150"/>
      <c r="E43" s="59"/>
      <c r="F43" s="59"/>
      <c r="G43" s="59"/>
      <c r="H43" s="219"/>
      <c r="I43" s="219"/>
      <c r="J43" s="233"/>
      <c r="K43" s="8"/>
      <c r="L43" s="59"/>
      <c r="M43" s="59"/>
      <c r="N43" s="59"/>
      <c r="O43" s="59"/>
      <c r="P43" s="219"/>
      <c r="Q43" s="219"/>
      <c r="R43" s="233"/>
      <c r="S43" s="8"/>
      <c r="T43" s="59"/>
      <c r="U43" s="59"/>
      <c r="V43" s="59"/>
      <c r="W43" s="59"/>
      <c r="X43" s="219"/>
      <c r="Y43" s="219"/>
      <c r="Z43" s="233"/>
      <c r="AA43" s="8"/>
      <c r="AB43" s="59"/>
      <c r="AC43" s="89"/>
      <c r="AD43" s="89"/>
      <c r="AE43" s="89"/>
      <c r="AF43" s="217"/>
      <c r="AG43" s="217"/>
      <c r="AH43" s="231"/>
      <c r="AI43" s="8"/>
      <c r="AJ43" s="59"/>
      <c r="AK43" s="59"/>
      <c r="AL43" s="59"/>
      <c r="AM43" s="59"/>
      <c r="AN43" s="219"/>
      <c r="AO43" s="219"/>
      <c r="AP43" s="233"/>
      <c r="AQ43" s="8"/>
      <c r="AR43" s="89"/>
      <c r="AS43" s="89"/>
      <c r="AT43" s="89"/>
      <c r="AU43" s="89"/>
      <c r="AV43" s="217"/>
      <c r="AW43" s="217"/>
      <c r="AX43" s="231"/>
      <c r="AY43" s="8"/>
      <c r="AZ43" s="8"/>
      <c r="BA43" s="2"/>
      <c r="BB43" s="12">
        <f>SUM(D43,E43,G43,L43,M43,O43,T43,U43,W43,AB43,AC43,AE43,AJ43,AK43,AM43)+600</f>
        <v>600</v>
      </c>
      <c r="BC43" s="227">
        <f>SUM(E43,E44,H43,I43,J43,M43,M44,P43,Q43,R43,U43,U44,X43,Y43,Z43,AC43,AC44,AF43,AG43,AH43,AK43,AK44,AN43,AO43,AP43)+600</f>
        <v>600</v>
      </c>
      <c r="BD43" s="12">
        <f t="shared" ref="BD43:BD52" si="16">SUM(F43,N43,V43,AD43,AL43,AT43)</f>
        <v>0</v>
      </c>
      <c r="BE43" s="1"/>
      <c r="BF43"/>
      <c r="BH43"/>
      <c r="BI43" t="s">
        <v>89</v>
      </c>
      <c r="BJ43"/>
      <c r="BK43"/>
    </row>
    <row r="44" spans="1:63" x14ac:dyDescent="0.25">
      <c r="A44" s="216"/>
      <c r="B44" s="236"/>
      <c r="C44" s="208" t="s">
        <v>195</v>
      </c>
      <c r="D44" s="150"/>
      <c r="E44" s="59"/>
      <c r="F44" s="59"/>
      <c r="G44" s="59"/>
      <c r="H44" s="220"/>
      <c r="I44" s="220"/>
      <c r="J44" s="234"/>
      <c r="K44" s="9"/>
      <c r="L44" s="59"/>
      <c r="M44" s="59"/>
      <c r="N44" s="59"/>
      <c r="O44" s="59"/>
      <c r="P44" s="220"/>
      <c r="Q44" s="220"/>
      <c r="R44" s="234"/>
      <c r="S44" s="9"/>
      <c r="T44" s="59"/>
      <c r="U44" s="59"/>
      <c r="V44" s="59"/>
      <c r="W44" s="59"/>
      <c r="X44" s="220"/>
      <c r="Y44" s="220"/>
      <c r="Z44" s="234"/>
      <c r="AA44" s="9"/>
      <c r="AB44" s="59"/>
      <c r="AC44" s="89"/>
      <c r="AD44" s="89"/>
      <c r="AE44" s="89"/>
      <c r="AF44" s="218"/>
      <c r="AG44" s="218"/>
      <c r="AH44" s="232"/>
      <c r="AI44" s="9"/>
      <c r="AJ44" s="59"/>
      <c r="AK44" s="59"/>
      <c r="AL44" s="59"/>
      <c r="AM44" s="59"/>
      <c r="AN44" s="220"/>
      <c r="AO44" s="220"/>
      <c r="AP44" s="234"/>
      <c r="AQ44" s="9"/>
      <c r="AR44" s="89"/>
      <c r="AS44" s="89"/>
      <c r="AT44" s="89"/>
      <c r="AU44" s="89"/>
      <c r="AV44" s="218"/>
      <c r="AW44" s="218"/>
      <c r="AX44" s="232"/>
      <c r="AY44" s="9"/>
      <c r="AZ44" s="9"/>
      <c r="BA44" s="17"/>
      <c r="BB44" s="12">
        <f t="shared" ref="BB44:BB52" si="17">SUM(D44,E44,G44,L44,M44,O44,T44,U44,W44,AB44,AC44,AE44,AJ44,AK44,AM44)+600</f>
        <v>600</v>
      </c>
      <c r="BC44" s="228"/>
      <c r="BD44" s="12">
        <f t="shared" si="16"/>
        <v>0</v>
      </c>
      <c r="BE44" s="1"/>
      <c r="BF44"/>
      <c r="BH44"/>
      <c r="BJ44"/>
      <c r="BK44"/>
    </row>
    <row r="45" spans="1:63" x14ac:dyDescent="0.25">
      <c r="A45" s="215">
        <v>2</v>
      </c>
      <c r="B45" s="235" t="s">
        <v>28</v>
      </c>
      <c r="C45" s="208" t="s">
        <v>148</v>
      </c>
      <c r="D45" s="59"/>
      <c r="E45" s="59"/>
      <c r="F45" s="59"/>
      <c r="G45" s="20"/>
      <c r="H45" s="219"/>
      <c r="I45" s="219"/>
      <c r="J45" s="233"/>
      <c r="K45" s="8"/>
      <c r="L45" s="59"/>
      <c r="M45" s="59"/>
      <c r="N45" s="59"/>
      <c r="O45" s="59"/>
      <c r="P45" s="219"/>
      <c r="Q45" s="219"/>
      <c r="R45" s="233"/>
      <c r="S45" s="8"/>
      <c r="T45" s="59"/>
      <c r="U45" s="59"/>
      <c r="V45" s="59"/>
      <c r="W45" s="59"/>
      <c r="X45" s="219"/>
      <c r="Y45" s="219"/>
      <c r="Z45" s="233"/>
      <c r="AA45" s="8"/>
      <c r="AB45" s="59"/>
      <c r="AC45" s="59"/>
      <c r="AD45" s="59"/>
      <c r="AE45" s="59"/>
      <c r="AF45" s="219"/>
      <c r="AG45" s="219"/>
      <c r="AH45" s="233"/>
      <c r="AI45" s="8"/>
      <c r="AJ45" s="59"/>
      <c r="AK45" s="89"/>
      <c r="AL45" s="89"/>
      <c r="AM45" s="89"/>
      <c r="AN45" s="217"/>
      <c r="AO45" s="217"/>
      <c r="AP45" s="231"/>
      <c r="AQ45" s="8"/>
      <c r="AR45" s="89"/>
      <c r="AS45" s="89"/>
      <c r="AT45" s="89"/>
      <c r="AU45" s="89"/>
      <c r="AV45" s="217"/>
      <c r="AW45" s="217"/>
      <c r="AX45" s="231"/>
      <c r="AY45" s="8"/>
      <c r="AZ45" s="8"/>
      <c r="BA45" s="2"/>
      <c r="BB45" s="12">
        <f>SUM(D45,E45,C58,L45,M45,O45,T45,U45,W45,AB45,AC45,AE45,AJ45,AK45,AM45)+600</f>
        <v>600</v>
      </c>
      <c r="BC45" s="221">
        <f t="shared" ref="BC45" si="18">SUM(E45,E46,H45,I45,J45,M45,M46,P45,Q45,R45,U45,U46,X45,Y45,Z45,AC45,AC46,AF45,AG45,AH45,AK45,AK46,AN45,AO45,AP45)+600</f>
        <v>600</v>
      </c>
      <c r="BD45" s="12">
        <f t="shared" si="16"/>
        <v>0</v>
      </c>
      <c r="BE45" s="1"/>
      <c r="BF45"/>
      <c r="BH45"/>
      <c r="BJ45"/>
      <c r="BK45"/>
    </row>
    <row r="46" spans="1:63" x14ac:dyDescent="0.25">
      <c r="A46" s="216"/>
      <c r="B46" s="236"/>
      <c r="C46" s="208" t="s">
        <v>149</v>
      </c>
      <c r="D46" s="59"/>
      <c r="E46" s="59"/>
      <c r="F46" s="59"/>
      <c r="G46" s="20"/>
      <c r="H46" s="220"/>
      <c r="I46" s="220"/>
      <c r="J46" s="234"/>
      <c r="K46" s="9"/>
      <c r="L46" s="59"/>
      <c r="M46" s="59"/>
      <c r="N46" s="59"/>
      <c r="O46" s="59"/>
      <c r="P46" s="220"/>
      <c r="Q46" s="220"/>
      <c r="R46" s="234"/>
      <c r="S46" s="9"/>
      <c r="T46" s="59"/>
      <c r="U46" s="59"/>
      <c r="V46" s="59"/>
      <c r="W46" s="59"/>
      <c r="X46" s="220"/>
      <c r="Y46" s="220"/>
      <c r="Z46" s="234"/>
      <c r="AA46" s="9"/>
      <c r="AB46" s="59"/>
      <c r="AC46" s="59"/>
      <c r="AD46" s="59"/>
      <c r="AE46" s="59"/>
      <c r="AF46" s="220"/>
      <c r="AG46" s="220"/>
      <c r="AH46" s="234"/>
      <c r="AI46" s="9"/>
      <c r="AJ46" s="59"/>
      <c r="AK46" s="89"/>
      <c r="AL46" s="89"/>
      <c r="AM46" s="89"/>
      <c r="AN46" s="218"/>
      <c r="AO46" s="218"/>
      <c r="AP46" s="232"/>
      <c r="AQ46" s="9"/>
      <c r="AR46" s="89"/>
      <c r="AS46" s="89"/>
      <c r="AT46" s="89"/>
      <c r="AU46" s="89"/>
      <c r="AV46" s="218"/>
      <c r="AW46" s="218"/>
      <c r="AX46" s="232"/>
      <c r="AY46" s="9"/>
      <c r="AZ46" s="9"/>
      <c r="BA46" s="17"/>
      <c r="BB46" s="12">
        <f>SUM(D46,E46,C59,L46,M46,O46,T46,U46,W46,AB46,AC46,AE46,AJ46,AK46,AM46)+600</f>
        <v>600</v>
      </c>
      <c r="BC46" s="222"/>
      <c r="BD46" s="12">
        <f t="shared" si="16"/>
        <v>0</v>
      </c>
      <c r="BE46" s="1"/>
      <c r="BF46"/>
      <c r="BH46"/>
      <c r="BJ46"/>
      <c r="BK46"/>
    </row>
    <row r="47" spans="1:63" x14ac:dyDescent="0.25">
      <c r="A47" s="215">
        <v>3</v>
      </c>
      <c r="B47" s="242" t="s">
        <v>33</v>
      </c>
      <c r="C47" s="208" t="s">
        <v>146</v>
      </c>
      <c r="D47" s="59"/>
      <c r="E47" s="59"/>
      <c r="F47" s="59"/>
      <c r="G47" s="59"/>
      <c r="H47" s="219"/>
      <c r="I47" s="219"/>
      <c r="J47" s="233"/>
      <c r="K47" s="8"/>
      <c r="L47" s="59"/>
      <c r="M47" s="59"/>
      <c r="N47" s="59"/>
      <c r="O47" s="59"/>
      <c r="P47" s="219"/>
      <c r="Q47" s="219"/>
      <c r="R47" s="233"/>
      <c r="S47" s="8"/>
      <c r="T47" s="59"/>
      <c r="U47" s="89"/>
      <c r="V47" s="89"/>
      <c r="W47" s="89"/>
      <c r="X47" s="217"/>
      <c r="Y47" s="217"/>
      <c r="Z47" s="231"/>
      <c r="AA47" s="8"/>
      <c r="AB47" s="59"/>
      <c r="AC47" s="59"/>
      <c r="AD47" s="59"/>
      <c r="AE47" s="59"/>
      <c r="AF47" s="219"/>
      <c r="AG47" s="219"/>
      <c r="AH47" s="233"/>
      <c r="AI47" s="8"/>
      <c r="AJ47" s="59"/>
      <c r="AK47" s="59"/>
      <c r="AL47" s="59"/>
      <c r="AM47" s="59"/>
      <c r="AN47" s="219"/>
      <c r="AO47" s="219"/>
      <c r="AP47" s="233"/>
      <c r="AQ47" s="8"/>
      <c r="AR47" s="107"/>
      <c r="AS47" s="107"/>
      <c r="AT47" s="107"/>
      <c r="AU47" s="107"/>
      <c r="AV47" s="225" t="s">
        <v>96</v>
      </c>
      <c r="AW47" s="225" t="s">
        <v>97</v>
      </c>
      <c r="AX47" s="240" t="s">
        <v>98</v>
      </c>
      <c r="AY47" s="8"/>
      <c r="AZ47" s="8"/>
      <c r="BA47" s="2"/>
      <c r="BB47" s="12">
        <f t="shared" si="17"/>
        <v>600</v>
      </c>
      <c r="BC47" s="229">
        <f t="shared" ref="BC47" si="19">SUM(E47,E48,H47,I47,J47,M47,M48,P47,Q47,R47,U47,U48,X47,Y47,Z47,AC47,AC48,AF47,AG47,AH47,AK47,AK48,AN47,AO47,AP47)+600</f>
        <v>600</v>
      </c>
      <c r="BD47" s="12">
        <f t="shared" si="16"/>
        <v>0</v>
      </c>
      <c r="BE47" s="1"/>
      <c r="BF47"/>
      <c r="BH47"/>
      <c r="BJ47"/>
      <c r="BK47"/>
    </row>
    <row r="48" spans="1:63" x14ac:dyDescent="0.25">
      <c r="A48" s="216"/>
      <c r="B48" s="243"/>
      <c r="C48" s="281" t="s">
        <v>203</v>
      </c>
      <c r="D48" s="59"/>
      <c r="E48" s="59"/>
      <c r="F48" s="59"/>
      <c r="G48" s="59"/>
      <c r="H48" s="220"/>
      <c r="I48" s="220"/>
      <c r="J48" s="234"/>
      <c r="K48" s="9"/>
      <c r="L48" s="59"/>
      <c r="M48" s="59"/>
      <c r="N48" s="59"/>
      <c r="O48" s="59"/>
      <c r="P48" s="220"/>
      <c r="Q48" s="220"/>
      <c r="R48" s="234"/>
      <c r="S48" s="9"/>
      <c r="T48" s="59"/>
      <c r="U48" s="89"/>
      <c r="V48" s="89"/>
      <c r="W48" s="89"/>
      <c r="X48" s="218"/>
      <c r="Y48" s="218"/>
      <c r="Z48" s="232"/>
      <c r="AA48" s="9"/>
      <c r="AB48" s="59"/>
      <c r="AC48" s="59"/>
      <c r="AD48" s="59"/>
      <c r="AE48" s="59"/>
      <c r="AF48" s="220"/>
      <c r="AG48" s="220"/>
      <c r="AH48" s="234"/>
      <c r="AI48" s="9"/>
      <c r="AJ48" s="59"/>
      <c r="AK48" s="59"/>
      <c r="AL48" s="59"/>
      <c r="AM48" s="59"/>
      <c r="AN48" s="220"/>
      <c r="AO48" s="220"/>
      <c r="AP48" s="234"/>
      <c r="AQ48" s="9"/>
      <c r="AR48" s="107" t="s">
        <v>93</v>
      </c>
      <c r="AS48" s="107" t="s">
        <v>94</v>
      </c>
      <c r="AT48" s="107"/>
      <c r="AU48" s="107" t="s">
        <v>95</v>
      </c>
      <c r="AV48" s="226"/>
      <c r="AW48" s="226"/>
      <c r="AX48" s="241"/>
      <c r="AY48" s="9"/>
      <c r="AZ48" s="9"/>
      <c r="BA48" s="17"/>
      <c r="BB48" s="12">
        <f t="shared" si="17"/>
        <v>600</v>
      </c>
      <c r="BC48" s="230"/>
      <c r="BD48" s="12">
        <f t="shared" si="16"/>
        <v>0</v>
      </c>
      <c r="BE48" s="1"/>
      <c r="BF48"/>
      <c r="BH48"/>
      <c r="BJ48"/>
      <c r="BK48"/>
    </row>
    <row r="49" spans="1:63" x14ac:dyDescent="0.25">
      <c r="A49" s="215">
        <v>4</v>
      </c>
      <c r="B49" s="235" t="s">
        <v>30</v>
      </c>
      <c r="C49" s="208" t="s">
        <v>196</v>
      </c>
      <c r="D49" s="150"/>
      <c r="E49" s="59"/>
      <c r="F49" s="59"/>
      <c r="G49" s="59"/>
      <c r="H49" s="219"/>
      <c r="I49" s="219"/>
      <c r="J49" s="233"/>
      <c r="K49" s="8"/>
      <c r="L49" s="59"/>
      <c r="M49" s="89"/>
      <c r="N49" s="89"/>
      <c r="O49" s="89"/>
      <c r="P49" s="217"/>
      <c r="Q49" s="217"/>
      <c r="R49" s="231"/>
      <c r="S49" s="8"/>
      <c r="T49" s="59"/>
      <c r="U49" s="59"/>
      <c r="V49" s="59"/>
      <c r="W49" s="59"/>
      <c r="X49" s="219"/>
      <c r="Y49" s="219"/>
      <c r="Z49" s="233"/>
      <c r="AA49" s="8"/>
      <c r="AB49" s="59"/>
      <c r="AC49" s="59"/>
      <c r="AD49" s="59"/>
      <c r="AE49" s="59"/>
      <c r="AF49" s="219"/>
      <c r="AG49" s="219"/>
      <c r="AH49" s="233"/>
      <c r="AI49" s="8"/>
      <c r="AJ49" s="59"/>
      <c r="AK49" s="59"/>
      <c r="AL49" s="59"/>
      <c r="AM49" s="59"/>
      <c r="AN49" s="219"/>
      <c r="AO49" s="219"/>
      <c r="AP49" s="233"/>
      <c r="AQ49" s="8"/>
      <c r="AR49" s="89"/>
      <c r="AS49" s="89"/>
      <c r="AT49" s="89"/>
      <c r="AU49" s="89"/>
      <c r="AV49" s="217"/>
      <c r="AW49" s="217"/>
      <c r="AX49" s="231"/>
      <c r="AY49" s="8"/>
      <c r="AZ49" s="8"/>
      <c r="BA49" s="2"/>
      <c r="BB49" s="12">
        <f t="shared" si="17"/>
        <v>600</v>
      </c>
      <c r="BC49" s="221">
        <f t="shared" ref="BC49" si="20">SUM(E49,E50,H49,I49,J49,M49,M50,P49,Q49,R49,U49,U50,X49,Y49,Z49,AC49,AC50,AF49,AG49,AH49,AK49,AK50,AN49,AO49,AP49)+600</f>
        <v>600</v>
      </c>
      <c r="BD49" s="12">
        <f t="shared" si="16"/>
        <v>0</v>
      </c>
      <c r="BE49" s="1"/>
      <c r="BF49"/>
      <c r="BH49"/>
      <c r="BJ49"/>
      <c r="BK49"/>
    </row>
    <row r="50" spans="1:63" x14ac:dyDescent="0.25">
      <c r="A50" s="216"/>
      <c r="B50" s="236"/>
      <c r="C50" s="208" t="s">
        <v>150</v>
      </c>
      <c r="D50" s="150"/>
      <c r="E50" s="59"/>
      <c r="F50" s="59"/>
      <c r="G50" s="59"/>
      <c r="H50" s="220"/>
      <c r="I50" s="220"/>
      <c r="J50" s="234"/>
      <c r="K50" s="9"/>
      <c r="L50" s="59"/>
      <c r="M50" s="89"/>
      <c r="N50" s="89"/>
      <c r="O50" s="89"/>
      <c r="P50" s="218"/>
      <c r="Q50" s="218"/>
      <c r="R50" s="232"/>
      <c r="S50" s="9"/>
      <c r="T50" s="59"/>
      <c r="U50" s="59"/>
      <c r="V50" s="59"/>
      <c r="W50" s="59"/>
      <c r="X50" s="220"/>
      <c r="Y50" s="220"/>
      <c r="Z50" s="234"/>
      <c r="AA50" s="9"/>
      <c r="AB50" s="59"/>
      <c r="AC50" s="59"/>
      <c r="AD50" s="59"/>
      <c r="AE50" s="59"/>
      <c r="AF50" s="220"/>
      <c r="AG50" s="220"/>
      <c r="AH50" s="234"/>
      <c r="AI50" s="9"/>
      <c r="AJ50" s="59"/>
      <c r="AK50" s="59"/>
      <c r="AL50" s="59"/>
      <c r="AM50" s="59"/>
      <c r="AN50" s="220"/>
      <c r="AO50" s="220"/>
      <c r="AP50" s="234"/>
      <c r="AQ50" s="9"/>
      <c r="AR50" s="89"/>
      <c r="AS50" s="89"/>
      <c r="AT50" s="89"/>
      <c r="AU50" s="89"/>
      <c r="AV50" s="218"/>
      <c r="AW50" s="218"/>
      <c r="AX50" s="232"/>
      <c r="AY50" s="9"/>
      <c r="AZ50" s="9"/>
      <c r="BA50" s="17"/>
      <c r="BB50" s="12">
        <f t="shared" si="17"/>
        <v>600</v>
      </c>
      <c r="BC50" s="222"/>
      <c r="BD50" s="12">
        <f t="shared" si="16"/>
        <v>0</v>
      </c>
      <c r="BE50" s="1"/>
      <c r="BF50"/>
      <c r="BH50"/>
      <c r="BJ50"/>
      <c r="BK50"/>
    </row>
    <row r="51" spans="1:63" x14ac:dyDescent="0.25">
      <c r="A51" s="215">
        <v>5</v>
      </c>
      <c r="B51" s="235" t="s">
        <v>29</v>
      </c>
      <c r="C51" s="208" t="s">
        <v>151</v>
      </c>
      <c r="D51" s="59"/>
      <c r="E51" s="89"/>
      <c r="F51" s="89"/>
      <c r="G51" s="89"/>
      <c r="H51" s="217"/>
      <c r="I51" s="217"/>
      <c r="J51" s="231"/>
      <c r="K51" s="8"/>
      <c r="L51" s="59"/>
      <c r="M51" s="59"/>
      <c r="N51" s="59"/>
      <c r="O51" s="59"/>
      <c r="P51" s="219"/>
      <c r="Q51" s="219"/>
      <c r="R51" s="233"/>
      <c r="S51" s="8"/>
      <c r="T51" s="59"/>
      <c r="U51" s="59"/>
      <c r="V51" s="59"/>
      <c r="W51" s="59"/>
      <c r="X51" s="219"/>
      <c r="Y51" s="219"/>
      <c r="Z51" s="233"/>
      <c r="AA51" s="8"/>
      <c r="AB51" s="59"/>
      <c r="AC51" s="59"/>
      <c r="AD51" s="59"/>
      <c r="AE51" s="59"/>
      <c r="AF51" s="219"/>
      <c r="AG51" s="219"/>
      <c r="AH51" s="233"/>
      <c r="AI51" s="8"/>
      <c r="AJ51" s="59"/>
      <c r="AK51" s="59"/>
      <c r="AL51" s="59"/>
      <c r="AM51" s="59"/>
      <c r="AN51" s="219"/>
      <c r="AO51" s="219"/>
      <c r="AP51" s="233"/>
      <c r="AQ51" s="8"/>
      <c r="AR51" s="89"/>
      <c r="AS51" s="89"/>
      <c r="AT51" s="89"/>
      <c r="AU51" s="89"/>
      <c r="AV51" s="217"/>
      <c r="AW51" s="217"/>
      <c r="AX51" s="231"/>
      <c r="AY51" s="8"/>
      <c r="AZ51" s="8"/>
      <c r="BA51" s="2"/>
      <c r="BB51" s="12">
        <f t="shared" si="17"/>
        <v>600</v>
      </c>
      <c r="BC51" s="227">
        <f t="shared" ref="BC51" si="21">SUM(E51,E52,H51,I51,J51,M51,M52,P51,Q51,R51,U51,U52,X51,Y51,Z51,AC51,AC52,AF51,AG51,AH51,AK51,AK52,AN51,AO51,AP51)+600</f>
        <v>600</v>
      </c>
      <c r="BD51" s="12">
        <f t="shared" si="16"/>
        <v>0</v>
      </c>
      <c r="BE51" s="1"/>
      <c r="BF51"/>
      <c r="BH51"/>
      <c r="BJ51"/>
      <c r="BK51"/>
    </row>
    <row r="52" spans="1:63" x14ac:dyDescent="0.25">
      <c r="A52" s="216"/>
      <c r="B52" s="236"/>
      <c r="C52" s="214" t="s">
        <v>112</v>
      </c>
      <c r="D52" s="150"/>
      <c r="E52" s="89"/>
      <c r="F52" s="89"/>
      <c r="G52" s="89"/>
      <c r="H52" s="218"/>
      <c r="I52" s="218"/>
      <c r="J52" s="232"/>
      <c r="K52" s="9"/>
      <c r="L52" s="59"/>
      <c r="M52" s="59"/>
      <c r="N52" s="59"/>
      <c r="O52" s="59"/>
      <c r="P52" s="220"/>
      <c r="Q52" s="220"/>
      <c r="R52" s="234"/>
      <c r="S52" s="9"/>
      <c r="T52" s="59"/>
      <c r="U52" s="59"/>
      <c r="V52" s="59"/>
      <c r="W52" s="59"/>
      <c r="X52" s="220"/>
      <c r="Y52" s="220"/>
      <c r="Z52" s="234"/>
      <c r="AA52" s="9"/>
      <c r="AB52" s="59"/>
      <c r="AC52" s="59"/>
      <c r="AD52" s="59"/>
      <c r="AE52" s="59"/>
      <c r="AF52" s="220"/>
      <c r="AG52" s="220"/>
      <c r="AH52" s="234"/>
      <c r="AI52" s="9"/>
      <c r="AJ52" s="59"/>
      <c r="AK52" s="59"/>
      <c r="AL52" s="59"/>
      <c r="AM52" s="59"/>
      <c r="AN52" s="220"/>
      <c r="AO52" s="220"/>
      <c r="AP52" s="234"/>
      <c r="AQ52" s="9"/>
      <c r="AR52" s="89"/>
      <c r="AS52" s="89"/>
      <c r="AT52" s="89"/>
      <c r="AU52" s="89"/>
      <c r="AV52" s="218"/>
      <c r="AW52" s="218"/>
      <c r="AX52" s="232"/>
      <c r="AY52" s="9"/>
      <c r="AZ52" s="9"/>
      <c r="BA52" s="17"/>
      <c r="BB52" s="12">
        <f t="shared" si="17"/>
        <v>600</v>
      </c>
      <c r="BC52" s="228"/>
      <c r="BD52" s="12">
        <f t="shared" si="16"/>
        <v>0</v>
      </c>
      <c r="BE52" s="1"/>
      <c r="BF52"/>
      <c r="BH52"/>
      <c r="BJ52"/>
      <c r="BK52"/>
    </row>
    <row r="53" spans="1:63" x14ac:dyDescent="0.25">
      <c r="A53" s="96"/>
      <c r="B53" s="3"/>
      <c r="D53" s="169"/>
      <c r="E53" s="170"/>
      <c r="F53" s="2"/>
      <c r="G53" s="2"/>
      <c r="H53" s="17"/>
      <c r="I53" s="17"/>
      <c r="J53" s="17"/>
      <c r="K53" s="4"/>
      <c r="L53" s="2"/>
      <c r="M53" s="2"/>
      <c r="N53" s="2"/>
      <c r="O53" s="2"/>
      <c r="P53" s="17"/>
      <c r="Q53" s="17"/>
      <c r="R53" s="17"/>
      <c r="S53" s="4"/>
      <c r="T53" s="2"/>
      <c r="U53" s="2"/>
      <c r="V53" s="2"/>
      <c r="W53" s="2"/>
      <c r="X53" s="17"/>
      <c r="Y53" s="17"/>
      <c r="Z53" s="17"/>
      <c r="AA53" s="4"/>
      <c r="AB53" s="2"/>
      <c r="AC53" s="2"/>
      <c r="AD53" s="2"/>
      <c r="AE53" s="2"/>
      <c r="AF53" s="17"/>
      <c r="AG53" s="17"/>
      <c r="AH53" s="17"/>
      <c r="AI53" s="4"/>
      <c r="AJ53" s="2"/>
      <c r="AK53" s="2"/>
      <c r="AL53" s="2"/>
      <c r="AM53" s="2"/>
      <c r="AN53" s="17"/>
      <c r="AO53" s="17"/>
      <c r="AP53" s="17"/>
      <c r="AQ53" s="4"/>
      <c r="AR53" s="2"/>
      <c r="AS53" s="2"/>
      <c r="AT53" s="2"/>
      <c r="AU53" s="2"/>
      <c r="AV53" s="17"/>
      <c r="AW53" s="17"/>
      <c r="AX53" s="17"/>
      <c r="AY53" s="4"/>
      <c r="AZ53" s="4"/>
      <c r="BA53" s="135"/>
      <c r="BB53" s="124"/>
      <c r="BC53" s="125"/>
      <c r="BD53" s="124"/>
      <c r="BE53" s="1"/>
      <c r="BF53"/>
      <c r="BH53"/>
      <c r="BJ53"/>
      <c r="BK53"/>
    </row>
    <row r="54" spans="1:63" ht="15" x14ac:dyDescent="0.25">
      <c r="A54" s="5" t="s">
        <v>211</v>
      </c>
      <c r="B54" s="94"/>
      <c r="C54" s="116"/>
      <c r="D54" s="237">
        <v>45417</v>
      </c>
      <c r="E54" s="238"/>
      <c r="F54" s="239"/>
      <c r="G54" s="239"/>
      <c r="H54" s="239"/>
      <c r="I54" s="239"/>
      <c r="J54" s="239"/>
      <c r="K54" s="7"/>
      <c r="L54" s="237">
        <v>45789</v>
      </c>
      <c r="M54" s="238"/>
      <c r="N54" s="239"/>
      <c r="O54" s="239"/>
      <c r="P54" s="239"/>
      <c r="Q54" s="239"/>
      <c r="R54" s="239"/>
      <c r="S54" s="7"/>
      <c r="T54" s="237">
        <v>45431</v>
      </c>
      <c r="U54" s="238"/>
      <c r="V54" s="239"/>
      <c r="W54" s="239"/>
      <c r="X54" s="239"/>
      <c r="Y54" s="239"/>
      <c r="Z54" s="239"/>
      <c r="AA54" s="7"/>
      <c r="AB54" s="237">
        <v>45438</v>
      </c>
      <c r="AC54" s="238"/>
      <c r="AD54" s="239"/>
      <c r="AE54" s="239"/>
      <c r="AF54" s="239"/>
      <c r="AG54" s="239"/>
      <c r="AH54" s="239"/>
      <c r="AI54" s="7"/>
      <c r="AJ54" s="237">
        <v>45445</v>
      </c>
      <c r="AK54" s="238"/>
      <c r="AL54" s="239"/>
      <c r="AM54" s="239"/>
      <c r="AN54" s="239"/>
      <c r="AO54" s="239"/>
      <c r="AP54" s="239"/>
      <c r="AQ54" s="7"/>
      <c r="AR54" s="237">
        <v>45459</v>
      </c>
      <c r="AS54" s="238"/>
      <c r="AT54" s="239"/>
      <c r="AU54" s="239"/>
      <c r="AV54" s="239"/>
      <c r="AW54" s="239"/>
      <c r="AX54" s="239"/>
      <c r="AY54" s="7"/>
      <c r="AZ54" s="131"/>
      <c r="BA54" s="137"/>
      <c r="BB54" s="6" t="s">
        <v>44</v>
      </c>
      <c r="BC54" s="6" t="s">
        <v>45</v>
      </c>
      <c r="BD54" s="6" t="s">
        <v>48</v>
      </c>
      <c r="BE54" s="1"/>
      <c r="BF54"/>
      <c r="BH54"/>
      <c r="BJ54"/>
      <c r="BK54"/>
    </row>
    <row r="55" spans="1:63" ht="15" x14ac:dyDescent="0.25">
      <c r="A55" s="102"/>
      <c r="B55" s="159"/>
      <c r="C55" s="116"/>
      <c r="D55" s="6" t="s">
        <v>21</v>
      </c>
      <c r="E55" s="6" t="s">
        <v>40</v>
      </c>
      <c r="F55" s="19" t="s">
        <v>46</v>
      </c>
      <c r="G55" s="6" t="s">
        <v>42</v>
      </c>
      <c r="H55" s="6" t="s">
        <v>56</v>
      </c>
      <c r="I55" s="6" t="s">
        <v>41</v>
      </c>
      <c r="J55" s="6" t="s">
        <v>43</v>
      </c>
      <c r="K55" s="10"/>
      <c r="L55" s="6" t="s">
        <v>21</v>
      </c>
      <c r="M55" s="6" t="s">
        <v>40</v>
      </c>
      <c r="N55" s="19" t="s">
        <v>46</v>
      </c>
      <c r="O55" s="6" t="s">
        <v>42</v>
      </c>
      <c r="P55" s="6" t="s">
        <v>56</v>
      </c>
      <c r="Q55" s="6" t="s">
        <v>41</v>
      </c>
      <c r="R55" s="6" t="s">
        <v>43</v>
      </c>
      <c r="S55" s="10"/>
      <c r="T55" s="6" t="s">
        <v>21</v>
      </c>
      <c r="U55" s="6" t="s">
        <v>40</v>
      </c>
      <c r="V55" s="19" t="s">
        <v>46</v>
      </c>
      <c r="W55" s="6" t="s">
        <v>42</v>
      </c>
      <c r="X55" s="6" t="s">
        <v>56</v>
      </c>
      <c r="Y55" s="6" t="s">
        <v>41</v>
      </c>
      <c r="Z55" s="6" t="s">
        <v>43</v>
      </c>
      <c r="AA55" s="10"/>
      <c r="AB55" s="6" t="s">
        <v>21</v>
      </c>
      <c r="AC55" s="52" t="s">
        <v>40</v>
      </c>
      <c r="AD55" s="19" t="s">
        <v>46</v>
      </c>
      <c r="AE55" s="6" t="s">
        <v>42</v>
      </c>
      <c r="AF55" s="6" t="s">
        <v>56</v>
      </c>
      <c r="AG55" s="6" t="s">
        <v>41</v>
      </c>
      <c r="AH55" s="6" t="s">
        <v>43</v>
      </c>
      <c r="AI55" s="10"/>
      <c r="AJ55" s="6" t="s">
        <v>21</v>
      </c>
      <c r="AK55" s="6" t="s">
        <v>40</v>
      </c>
      <c r="AL55" s="19" t="s">
        <v>46</v>
      </c>
      <c r="AM55" s="6" t="s">
        <v>42</v>
      </c>
      <c r="AN55" s="6" t="s">
        <v>56</v>
      </c>
      <c r="AO55" s="6" t="s">
        <v>41</v>
      </c>
      <c r="AP55" s="6" t="s">
        <v>43</v>
      </c>
      <c r="AQ55" s="10"/>
      <c r="AR55" s="6" t="s">
        <v>21</v>
      </c>
      <c r="AS55" s="6" t="s">
        <v>40</v>
      </c>
      <c r="AT55" s="19" t="s">
        <v>46</v>
      </c>
      <c r="AU55" s="6" t="s">
        <v>42</v>
      </c>
      <c r="AV55" s="6" t="s">
        <v>56</v>
      </c>
      <c r="AW55" s="6" t="s">
        <v>41</v>
      </c>
      <c r="AX55" s="6" t="s">
        <v>43</v>
      </c>
      <c r="AY55" s="10"/>
      <c r="AZ55" s="10"/>
      <c r="BA55" s="138"/>
      <c r="BB55" s="6"/>
      <c r="BC55" s="74"/>
      <c r="BD55" s="6"/>
      <c r="BE55" s="1"/>
      <c r="BF55"/>
      <c r="BH55"/>
      <c r="BJ55"/>
      <c r="BK55"/>
    </row>
    <row r="56" spans="1:63" x14ac:dyDescent="0.25">
      <c r="A56" s="215">
        <v>1</v>
      </c>
      <c r="B56" s="235" t="s">
        <v>32</v>
      </c>
      <c r="C56" s="208" t="s">
        <v>152</v>
      </c>
      <c r="D56" s="59"/>
      <c r="E56" s="59"/>
      <c r="F56" s="59"/>
      <c r="G56" s="59"/>
      <c r="H56" s="219"/>
      <c r="I56" s="219"/>
      <c r="J56" s="233"/>
      <c r="K56" s="8"/>
      <c r="L56" s="59"/>
      <c r="M56" s="59"/>
      <c r="N56" s="59"/>
      <c r="O56" s="59"/>
      <c r="P56" s="219"/>
      <c r="Q56" s="219"/>
      <c r="R56" s="233"/>
      <c r="S56" s="8"/>
      <c r="T56" s="128"/>
      <c r="U56" s="128"/>
      <c r="V56" s="128"/>
      <c r="W56" s="128"/>
      <c r="X56" s="244"/>
      <c r="Y56" s="244"/>
      <c r="Z56" s="246"/>
      <c r="AA56" s="8"/>
      <c r="AB56" s="128"/>
      <c r="AC56" s="89"/>
      <c r="AD56" s="89"/>
      <c r="AE56" s="89"/>
      <c r="AF56" s="217"/>
      <c r="AG56" s="217"/>
      <c r="AH56" s="231"/>
      <c r="AI56" s="8"/>
      <c r="AJ56" s="128"/>
      <c r="AK56" s="128"/>
      <c r="AL56" s="128"/>
      <c r="AM56" s="128"/>
      <c r="AN56" s="244"/>
      <c r="AO56" s="244"/>
      <c r="AP56" s="246"/>
      <c r="AQ56" s="8"/>
      <c r="AR56" s="89"/>
      <c r="AS56" s="89"/>
      <c r="AT56" s="89"/>
      <c r="AU56" s="89"/>
      <c r="AV56" s="217"/>
      <c r="AW56" s="217"/>
      <c r="AX56" s="231"/>
      <c r="AY56" s="8"/>
      <c r="AZ56" s="8"/>
      <c r="BA56" s="133"/>
      <c r="BB56" s="12">
        <f>SUM(D56,E56,G56,L56,M56,O56,T56,U56,W56,AB56,AC56,AE56,AJ56,AK56,AM56)+500</f>
        <v>500</v>
      </c>
      <c r="BC56" s="221">
        <f>SUM(E56,E57,H56,I56,J56,M56,M57,P56,Q56,R56,U56,U57,X56,Y56,Z56,AC56,AC57,AF56,AG56,AH56,AK56,AK57,AN56,AO56,AP56)+500</f>
        <v>500</v>
      </c>
      <c r="BD56" s="12">
        <f t="shared" ref="BD56:BD65" si="22">SUM(F56,N56,V56,AD56,AL56,AT56)</f>
        <v>0</v>
      </c>
      <c r="BE56" s="1"/>
      <c r="BF56"/>
      <c r="BH56"/>
      <c r="BI56" t="s">
        <v>89</v>
      </c>
      <c r="BJ56"/>
      <c r="BK56"/>
    </row>
    <row r="57" spans="1:63" x14ac:dyDescent="0.25">
      <c r="A57" s="216"/>
      <c r="B57" s="236"/>
      <c r="C57" s="208" t="s">
        <v>153</v>
      </c>
      <c r="D57" s="59"/>
      <c r="E57" s="59"/>
      <c r="F57" s="59"/>
      <c r="G57" s="59"/>
      <c r="H57" s="220"/>
      <c r="I57" s="220"/>
      <c r="J57" s="234"/>
      <c r="K57" s="9"/>
      <c r="L57" s="59"/>
      <c r="M57" s="59"/>
      <c r="N57" s="59"/>
      <c r="O57" s="59"/>
      <c r="P57" s="220"/>
      <c r="Q57" s="220"/>
      <c r="R57" s="234"/>
      <c r="S57" s="9"/>
      <c r="T57" s="128"/>
      <c r="U57" s="128"/>
      <c r="V57" s="128"/>
      <c r="W57" s="128"/>
      <c r="X57" s="245"/>
      <c r="Y57" s="245"/>
      <c r="Z57" s="247"/>
      <c r="AA57" s="9"/>
      <c r="AB57" s="128"/>
      <c r="AC57" s="89"/>
      <c r="AD57" s="89"/>
      <c r="AE57" s="89"/>
      <c r="AF57" s="218"/>
      <c r="AG57" s="218"/>
      <c r="AH57" s="232"/>
      <c r="AI57" s="9"/>
      <c r="AJ57" s="128"/>
      <c r="AK57" s="128"/>
      <c r="AL57" s="128"/>
      <c r="AM57" s="128"/>
      <c r="AN57" s="245"/>
      <c r="AO57" s="245"/>
      <c r="AP57" s="247"/>
      <c r="AQ57" s="9"/>
      <c r="AR57" s="89"/>
      <c r="AS57" s="89"/>
      <c r="AT57" s="89"/>
      <c r="AU57" s="89"/>
      <c r="AV57" s="218"/>
      <c r="AW57" s="218"/>
      <c r="AX57" s="232"/>
      <c r="AY57" s="9"/>
      <c r="AZ57" s="9"/>
      <c r="BA57" s="139"/>
      <c r="BB57" s="12">
        <f t="shared" ref="BB57:BB65" si="23">SUM(D57,E57,G57,L57,M57,O57,T57,U57,W57,AB57,AC57,AE57,AJ57,AK57,AM57)+500</f>
        <v>500</v>
      </c>
      <c r="BC57" s="222"/>
      <c r="BD57" s="12">
        <f t="shared" si="22"/>
        <v>0</v>
      </c>
      <c r="BE57" s="1"/>
      <c r="BF57"/>
      <c r="BH57"/>
      <c r="BJ57"/>
      <c r="BK57"/>
    </row>
    <row r="58" spans="1:63" x14ac:dyDescent="0.25">
      <c r="A58" s="215">
        <v>2</v>
      </c>
      <c r="B58" s="235" t="s">
        <v>28</v>
      </c>
      <c r="C58" s="208" t="s">
        <v>185</v>
      </c>
      <c r="D58" s="150"/>
      <c r="E58" s="168"/>
      <c r="F58" s="59"/>
      <c r="G58" s="59"/>
      <c r="H58" s="219"/>
      <c r="I58" s="219"/>
      <c r="J58" s="233"/>
      <c r="K58" s="8"/>
      <c r="L58" s="59"/>
      <c r="M58" s="59"/>
      <c r="N58" s="59"/>
      <c r="O58" s="59"/>
      <c r="P58" s="219"/>
      <c r="Q58" s="219"/>
      <c r="R58" s="233"/>
      <c r="S58" s="8"/>
      <c r="T58" s="128"/>
      <c r="U58" s="128"/>
      <c r="V58" s="128"/>
      <c r="W58" s="128"/>
      <c r="X58" s="244"/>
      <c r="Y58" s="244"/>
      <c r="Z58" s="246"/>
      <c r="AA58" s="8"/>
      <c r="AB58" s="128"/>
      <c r="AC58" s="128"/>
      <c r="AD58" s="128"/>
      <c r="AE58" s="128"/>
      <c r="AF58" s="244"/>
      <c r="AG58" s="244"/>
      <c r="AH58" s="246"/>
      <c r="AI58" s="8"/>
      <c r="AJ58" s="128"/>
      <c r="AK58" s="89"/>
      <c r="AL58" s="89"/>
      <c r="AM58" s="89"/>
      <c r="AN58" s="217"/>
      <c r="AO58" s="217"/>
      <c r="AP58" s="231"/>
      <c r="AQ58" s="8"/>
      <c r="AR58" s="89"/>
      <c r="AS58" s="89"/>
      <c r="AT58" s="89"/>
      <c r="AU58" s="89"/>
      <c r="AV58" s="217"/>
      <c r="AW58" s="217"/>
      <c r="AX58" s="231"/>
      <c r="AY58" s="8"/>
      <c r="AZ58" s="8"/>
      <c r="BA58" s="133"/>
      <c r="BB58" s="12">
        <f t="shared" si="23"/>
        <v>500</v>
      </c>
      <c r="BC58" s="221">
        <f t="shared" ref="BC58" si="24">SUM(E58,E59,H58,I58,J58,M58,M59,P58,Q58,R58,U58,U59,X58,Y58,Z58,AC58,AC59,AF58,AG58,AH58,AK58,AK59,AN58,AO58,AP58)+500</f>
        <v>500</v>
      </c>
      <c r="BD58" s="12">
        <f t="shared" si="22"/>
        <v>0</v>
      </c>
      <c r="BE58" s="1"/>
      <c r="BF58"/>
      <c r="BH58"/>
      <c r="BJ58"/>
      <c r="BK58"/>
    </row>
    <row r="59" spans="1:63" x14ac:dyDescent="0.25">
      <c r="A59" s="216"/>
      <c r="B59" s="236"/>
      <c r="C59" s="208" t="s">
        <v>186</v>
      </c>
      <c r="D59" s="150"/>
      <c r="E59" s="59"/>
      <c r="F59" s="59"/>
      <c r="G59" s="59"/>
      <c r="H59" s="220"/>
      <c r="I59" s="220"/>
      <c r="J59" s="234"/>
      <c r="K59" s="9"/>
      <c r="L59" s="59"/>
      <c r="M59" s="59"/>
      <c r="N59" s="59"/>
      <c r="O59" s="59"/>
      <c r="P59" s="220"/>
      <c r="Q59" s="220"/>
      <c r="R59" s="234"/>
      <c r="S59" s="9"/>
      <c r="T59" s="128"/>
      <c r="U59" s="128"/>
      <c r="V59" s="128"/>
      <c r="W59" s="128"/>
      <c r="X59" s="245"/>
      <c r="Y59" s="245"/>
      <c r="Z59" s="247"/>
      <c r="AA59" s="9"/>
      <c r="AB59" s="128"/>
      <c r="AC59" s="128"/>
      <c r="AD59" s="128"/>
      <c r="AE59" s="128"/>
      <c r="AF59" s="245"/>
      <c r="AG59" s="245"/>
      <c r="AH59" s="247"/>
      <c r="AI59" s="9"/>
      <c r="AJ59" s="128"/>
      <c r="AK59" s="89"/>
      <c r="AL59" s="89"/>
      <c r="AM59" s="89"/>
      <c r="AN59" s="218"/>
      <c r="AO59" s="218"/>
      <c r="AP59" s="232"/>
      <c r="AQ59" s="9"/>
      <c r="AR59" s="89"/>
      <c r="AS59" s="89"/>
      <c r="AT59" s="89"/>
      <c r="AU59" s="89"/>
      <c r="AV59" s="218"/>
      <c r="AW59" s="218"/>
      <c r="AX59" s="232"/>
      <c r="AY59" s="9"/>
      <c r="AZ59" s="9"/>
      <c r="BA59" s="139"/>
      <c r="BB59" s="12">
        <f t="shared" si="23"/>
        <v>500</v>
      </c>
      <c r="BC59" s="222"/>
      <c r="BD59" s="12">
        <f t="shared" si="22"/>
        <v>0</v>
      </c>
      <c r="BE59" s="1"/>
      <c r="BF59"/>
      <c r="BH59"/>
      <c r="BJ59"/>
      <c r="BK59"/>
    </row>
    <row r="60" spans="1:63" x14ac:dyDescent="0.25">
      <c r="A60" s="215">
        <v>3</v>
      </c>
      <c r="B60" s="235" t="s">
        <v>33</v>
      </c>
      <c r="C60" s="208" t="s">
        <v>156</v>
      </c>
      <c r="D60" s="150"/>
      <c r="E60" s="59"/>
      <c r="F60" s="59"/>
      <c r="G60" s="59"/>
      <c r="H60" s="219"/>
      <c r="I60" s="219"/>
      <c r="J60" s="233"/>
      <c r="K60" s="8"/>
      <c r="L60" s="59"/>
      <c r="M60" s="59"/>
      <c r="N60" s="59"/>
      <c r="O60" s="59"/>
      <c r="P60" s="219"/>
      <c r="Q60" s="219"/>
      <c r="R60" s="233"/>
      <c r="S60" s="8"/>
      <c r="T60" s="128"/>
      <c r="U60" s="89"/>
      <c r="V60" s="89"/>
      <c r="W60" s="89"/>
      <c r="X60" s="217"/>
      <c r="Y60" s="217"/>
      <c r="Z60" s="231"/>
      <c r="AA60" s="8"/>
      <c r="AB60" s="128"/>
      <c r="AC60" s="128"/>
      <c r="AD60" s="128"/>
      <c r="AE60" s="128"/>
      <c r="AF60" s="244"/>
      <c r="AG60" s="244"/>
      <c r="AH60" s="246"/>
      <c r="AI60" s="8"/>
      <c r="AJ60" s="128"/>
      <c r="AK60" s="128"/>
      <c r="AL60" s="128"/>
      <c r="AM60" s="128"/>
      <c r="AN60" s="244"/>
      <c r="AO60" s="244"/>
      <c r="AP60" s="246"/>
      <c r="AQ60" s="8"/>
      <c r="AR60" s="107"/>
      <c r="AS60" s="107"/>
      <c r="AT60" s="107"/>
      <c r="AU60" s="107"/>
      <c r="AV60" s="225" t="s">
        <v>96</v>
      </c>
      <c r="AW60" s="225" t="s">
        <v>97</v>
      </c>
      <c r="AX60" s="240" t="s">
        <v>98</v>
      </c>
      <c r="AY60" s="8"/>
      <c r="AZ60" s="8"/>
      <c r="BA60" s="133"/>
      <c r="BB60" s="12">
        <f>SUM(C64,E60,G60,L60,M60,O60,T60,U60,W60,AB60,AC60,AE60,AJ60,AK60,AM60)+500</f>
        <v>500</v>
      </c>
      <c r="BC60" s="227">
        <f t="shared" ref="BC60" si="25">SUM(E60,E61,H60,I60,J60,M60,M61,P60,Q60,R60,U60,U61,X60,Y60,Z60,AC60,AC61,AF60,AG60,AH60,AK60,AK61,AN60,AO60,AP60)+500</f>
        <v>500</v>
      </c>
      <c r="BD60" s="12">
        <f t="shared" si="22"/>
        <v>0</v>
      </c>
      <c r="BE60" s="1"/>
      <c r="BF60"/>
      <c r="BH60"/>
      <c r="BJ60"/>
      <c r="BK60"/>
    </row>
    <row r="61" spans="1:63" x14ac:dyDescent="0.25">
      <c r="A61" s="216"/>
      <c r="B61" s="236"/>
      <c r="C61" s="208" t="s">
        <v>157</v>
      </c>
      <c r="D61" s="150"/>
      <c r="E61" s="59"/>
      <c r="F61" s="59"/>
      <c r="G61" s="59"/>
      <c r="H61" s="220"/>
      <c r="I61" s="220"/>
      <c r="J61" s="234"/>
      <c r="K61" s="9"/>
      <c r="L61" s="59"/>
      <c r="M61" s="59"/>
      <c r="N61" s="59"/>
      <c r="O61" s="59"/>
      <c r="P61" s="220"/>
      <c r="Q61" s="220"/>
      <c r="R61" s="234"/>
      <c r="S61" s="9"/>
      <c r="T61" s="128"/>
      <c r="U61" s="89"/>
      <c r="V61" s="89"/>
      <c r="W61" s="89"/>
      <c r="X61" s="218"/>
      <c r="Y61" s="218"/>
      <c r="Z61" s="232"/>
      <c r="AA61" s="9"/>
      <c r="AB61" s="128"/>
      <c r="AC61" s="128"/>
      <c r="AD61" s="128"/>
      <c r="AE61" s="128"/>
      <c r="AF61" s="245"/>
      <c r="AG61" s="245"/>
      <c r="AH61" s="247"/>
      <c r="AI61" s="9"/>
      <c r="AJ61" s="128"/>
      <c r="AK61" s="128"/>
      <c r="AL61" s="128"/>
      <c r="AM61" s="128"/>
      <c r="AN61" s="245"/>
      <c r="AO61" s="245"/>
      <c r="AP61" s="247"/>
      <c r="AQ61" s="9"/>
      <c r="AR61" s="107" t="s">
        <v>93</v>
      </c>
      <c r="AS61" s="107" t="s">
        <v>94</v>
      </c>
      <c r="AT61" s="107"/>
      <c r="AU61" s="107" t="s">
        <v>95</v>
      </c>
      <c r="AV61" s="226"/>
      <c r="AW61" s="226"/>
      <c r="AX61" s="241"/>
      <c r="AY61" s="9"/>
      <c r="AZ61" s="9"/>
      <c r="BA61" s="139"/>
      <c r="BB61" s="12">
        <f>SUM(C65,E61,G61,L61,M61,O61,T61,U61,W61,AB61,AC61,AE61,AJ61,AK61,AM61)+500</f>
        <v>500</v>
      </c>
      <c r="BC61" s="228"/>
      <c r="BD61" s="12">
        <f t="shared" si="22"/>
        <v>0</v>
      </c>
      <c r="BE61" s="1"/>
      <c r="BF61"/>
      <c r="BH61"/>
      <c r="BJ61"/>
      <c r="BK61"/>
    </row>
    <row r="62" spans="1:63" x14ac:dyDescent="0.25">
      <c r="A62" s="215">
        <v>4</v>
      </c>
      <c r="B62" s="235" t="s">
        <v>30</v>
      </c>
      <c r="C62" s="212" t="s">
        <v>110</v>
      </c>
      <c r="D62" s="59"/>
      <c r="E62" s="59"/>
      <c r="F62" s="59"/>
      <c r="G62" s="59"/>
      <c r="H62" s="219"/>
      <c r="I62" s="219"/>
      <c r="J62" s="233"/>
      <c r="K62" s="8"/>
      <c r="L62" s="59"/>
      <c r="M62" s="89"/>
      <c r="N62" s="89"/>
      <c r="O62" s="89"/>
      <c r="P62" s="217"/>
      <c r="Q62" s="217"/>
      <c r="R62" s="231"/>
      <c r="S62" s="8"/>
      <c r="T62" s="128"/>
      <c r="U62" s="128"/>
      <c r="V62" s="128"/>
      <c r="W62" s="128"/>
      <c r="X62" s="244"/>
      <c r="Y62" s="244"/>
      <c r="Z62" s="246"/>
      <c r="AA62" s="8"/>
      <c r="AB62" s="128"/>
      <c r="AC62" s="128"/>
      <c r="AD62" s="128"/>
      <c r="AE62" s="128"/>
      <c r="AF62" s="244"/>
      <c r="AG62" s="244"/>
      <c r="AH62" s="246"/>
      <c r="AI62" s="8"/>
      <c r="AJ62" s="128"/>
      <c r="AK62" s="128"/>
      <c r="AL62" s="128"/>
      <c r="AM62" s="128"/>
      <c r="AN62" s="244"/>
      <c r="AO62" s="244"/>
      <c r="AP62" s="246"/>
      <c r="AQ62" s="8"/>
      <c r="AR62" s="89"/>
      <c r="AS62" s="89"/>
      <c r="AT62" s="89"/>
      <c r="AU62" s="89"/>
      <c r="AV62" s="217"/>
      <c r="AW62" s="217"/>
      <c r="AX62" s="231"/>
      <c r="AY62" s="8"/>
      <c r="AZ62" s="8"/>
      <c r="BA62" s="133"/>
      <c r="BB62" s="12">
        <f t="shared" si="23"/>
        <v>500</v>
      </c>
      <c r="BC62" s="227">
        <f t="shared" ref="BC62" si="26">SUM(E62,E63,H62,I62,J62,M62,M63,P62,Q62,R62,U62,U63,X62,Y62,Z62,AC62,AC63,AF62,AG62,AH62,AK62,AK63,AN62,AO62,AP62)+500</f>
        <v>500</v>
      </c>
      <c r="BD62" s="12">
        <f t="shared" si="22"/>
        <v>0</v>
      </c>
      <c r="BE62" s="1"/>
      <c r="BF62"/>
      <c r="BH62"/>
      <c r="BJ62"/>
      <c r="BK62"/>
    </row>
    <row r="63" spans="1:63" x14ac:dyDescent="0.25">
      <c r="A63" s="216"/>
      <c r="B63" s="236"/>
      <c r="C63" s="208" t="s">
        <v>111</v>
      </c>
      <c r="D63" s="59"/>
      <c r="E63" s="59"/>
      <c r="F63" s="59"/>
      <c r="G63" s="59"/>
      <c r="H63" s="220"/>
      <c r="I63" s="220"/>
      <c r="J63" s="234"/>
      <c r="K63" s="9"/>
      <c r="L63" s="59"/>
      <c r="M63" s="89"/>
      <c r="N63" s="89"/>
      <c r="O63" s="89"/>
      <c r="P63" s="218"/>
      <c r="Q63" s="218"/>
      <c r="R63" s="232"/>
      <c r="S63" s="9"/>
      <c r="T63" s="128"/>
      <c r="U63" s="128"/>
      <c r="V63" s="128"/>
      <c r="W63" s="128"/>
      <c r="X63" s="245"/>
      <c r="Y63" s="245"/>
      <c r="Z63" s="247"/>
      <c r="AA63" s="9"/>
      <c r="AB63" s="128"/>
      <c r="AC63" s="128"/>
      <c r="AD63" s="128"/>
      <c r="AE63" s="128"/>
      <c r="AF63" s="245"/>
      <c r="AG63" s="245"/>
      <c r="AH63" s="247"/>
      <c r="AI63" s="9"/>
      <c r="AJ63" s="128"/>
      <c r="AK63" s="128"/>
      <c r="AL63" s="128"/>
      <c r="AM63" s="128"/>
      <c r="AN63" s="245"/>
      <c r="AO63" s="245"/>
      <c r="AP63" s="247"/>
      <c r="AQ63" s="9"/>
      <c r="AR63" s="89"/>
      <c r="AS63" s="89"/>
      <c r="AT63" s="89"/>
      <c r="AU63" s="89"/>
      <c r="AV63" s="218"/>
      <c r="AW63" s="218"/>
      <c r="AX63" s="232"/>
      <c r="AY63" s="9"/>
      <c r="AZ63" s="9"/>
      <c r="BA63" s="139"/>
      <c r="BB63" s="12">
        <f t="shared" si="23"/>
        <v>500</v>
      </c>
      <c r="BC63" s="228"/>
      <c r="BD63" s="12">
        <f t="shared" si="22"/>
        <v>0</v>
      </c>
      <c r="BE63" s="1"/>
      <c r="BF63"/>
      <c r="BH63"/>
      <c r="BJ63"/>
      <c r="BK63"/>
    </row>
    <row r="64" spans="1:63" x14ac:dyDescent="0.25">
      <c r="A64" s="215">
        <v>5</v>
      </c>
      <c r="B64" s="242" t="s">
        <v>29</v>
      </c>
      <c r="C64" s="208" t="s">
        <v>154</v>
      </c>
      <c r="E64" s="89"/>
      <c r="F64" s="89"/>
      <c r="G64" s="89"/>
      <c r="H64" s="217"/>
      <c r="I64" s="217"/>
      <c r="J64" s="231"/>
      <c r="K64" s="8"/>
      <c r="L64" s="59"/>
      <c r="M64" s="59"/>
      <c r="N64" s="59"/>
      <c r="O64" s="59"/>
      <c r="P64" s="219"/>
      <c r="Q64" s="219"/>
      <c r="R64" s="233"/>
      <c r="S64" s="8"/>
      <c r="T64" s="128"/>
      <c r="U64" s="128"/>
      <c r="V64" s="128"/>
      <c r="W64" s="128"/>
      <c r="X64" s="244"/>
      <c r="Y64" s="244"/>
      <c r="Z64" s="246"/>
      <c r="AA64" s="8"/>
      <c r="AB64" s="128"/>
      <c r="AC64" s="128"/>
      <c r="AD64" s="128"/>
      <c r="AE64" s="128"/>
      <c r="AF64" s="244"/>
      <c r="AG64" s="244"/>
      <c r="AH64" s="246"/>
      <c r="AI64" s="8"/>
      <c r="AJ64" s="128"/>
      <c r="AK64" s="128"/>
      <c r="AL64" s="128"/>
      <c r="AM64" s="128"/>
      <c r="AN64" s="244"/>
      <c r="AO64" s="244"/>
      <c r="AP64" s="246"/>
      <c r="AQ64" s="8"/>
      <c r="AR64" s="89"/>
      <c r="AS64" s="89"/>
      <c r="AT64" s="89"/>
      <c r="AU64" s="89"/>
      <c r="AV64" s="217"/>
      <c r="AW64" s="217"/>
      <c r="AX64" s="231"/>
      <c r="AY64" s="8"/>
      <c r="AZ64" s="8"/>
      <c r="BA64" s="133"/>
      <c r="BB64" s="12">
        <f>SUM(D65,E64,G64,L64,M64,O64,T64,U64,W64,AB64,AC64,AE64,AJ64,AK64,AM64)+500</f>
        <v>500</v>
      </c>
      <c r="BC64" s="229">
        <f t="shared" ref="BC64" si="27">SUM(E64,E65,H64,I64,J64,M64,M65,P64,Q64,R64,U64,U65,X64,Y64,Z64,AC64,AC65,AF64,AG64,AH64,AK64,AK65,AN64,AO64,AP64)+500</f>
        <v>500</v>
      </c>
      <c r="BD64" s="12">
        <f t="shared" si="22"/>
        <v>0</v>
      </c>
      <c r="BE64" s="1"/>
      <c r="BF64"/>
      <c r="BH64"/>
      <c r="BJ64"/>
      <c r="BK64"/>
    </row>
    <row r="65" spans="1:63" x14ac:dyDescent="0.25">
      <c r="A65" s="216"/>
      <c r="B65" s="243"/>
      <c r="C65" s="208" t="s">
        <v>155</v>
      </c>
      <c r="D65" s="59"/>
      <c r="E65" s="89"/>
      <c r="F65" s="89"/>
      <c r="G65" s="89"/>
      <c r="H65" s="218"/>
      <c r="I65" s="218"/>
      <c r="J65" s="232"/>
      <c r="K65" s="9"/>
      <c r="L65" s="59"/>
      <c r="M65" s="59"/>
      <c r="N65" s="59"/>
      <c r="O65" s="59"/>
      <c r="P65" s="220"/>
      <c r="Q65" s="220"/>
      <c r="R65" s="234"/>
      <c r="S65" s="9"/>
      <c r="T65" s="128"/>
      <c r="U65" s="128"/>
      <c r="V65" s="128"/>
      <c r="W65" s="128"/>
      <c r="X65" s="245"/>
      <c r="Y65" s="245"/>
      <c r="Z65" s="247"/>
      <c r="AA65" s="9"/>
      <c r="AB65" s="128"/>
      <c r="AC65" s="128"/>
      <c r="AD65" s="128"/>
      <c r="AE65" s="128"/>
      <c r="AF65" s="245"/>
      <c r="AG65" s="245"/>
      <c r="AH65" s="247"/>
      <c r="AI65" s="9"/>
      <c r="AJ65" s="128"/>
      <c r="AK65" s="128"/>
      <c r="AL65" s="128"/>
      <c r="AM65" s="128"/>
      <c r="AN65" s="245"/>
      <c r="AO65" s="245"/>
      <c r="AP65" s="247"/>
      <c r="AQ65" s="9"/>
      <c r="AR65" s="89"/>
      <c r="AS65" s="89"/>
      <c r="AT65" s="89"/>
      <c r="AU65" s="89"/>
      <c r="AV65" s="218"/>
      <c r="AW65" s="218"/>
      <c r="AX65" s="232"/>
      <c r="AY65" s="9"/>
      <c r="AZ65" s="9"/>
      <c r="BA65" s="139"/>
      <c r="BB65" s="12" t="e">
        <f>SUM(#REF!,E65,G65,L65,M65,O65,T65,U65,W65,AB65,AC65,AE65,AJ65,AK65,AM65)+500</f>
        <v>#REF!</v>
      </c>
      <c r="BC65" s="230"/>
      <c r="BD65" s="12">
        <f t="shared" si="22"/>
        <v>0</v>
      </c>
      <c r="BE65" s="1"/>
      <c r="BF65"/>
      <c r="BH65"/>
      <c r="BJ65"/>
      <c r="BK65"/>
    </row>
    <row r="66" spans="1:63" x14ac:dyDescent="0.25">
      <c r="A66" s="162"/>
      <c r="B66" s="3"/>
      <c r="C66"/>
      <c r="D66" s="163"/>
      <c r="E66" s="163"/>
      <c r="F66" s="163"/>
      <c r="G66" s="163"/>
      <c r="H66" s="164"/>
      <c r="I66" s="164"/>
      <c r="J66" s="164"/>
      <c r="K66" s="2"/>
      <c r="L66" s="163"/>
      <c r="M66" s="163"/>
      <c r="N66" s="163"/>
      <c r="O66" s="163"/>
      <c r="P66" s="164"/>
      <c r="Q66" s="164"/>
      <c r="R66" s="164"/>
      <c r="S66" s="2"/>
      <c r="T66" s="163"/>
      <c r="U66" s="163"/>
      <c r="V66" s="163"/>
      <c r="W66" s="163"/>
      <c r="X66" s="164"/>
      <c r="Y66" s="164"/>
      <c r="Z66" s="164"/>
      <c r="AA66" s="2"/>
      <c r="AB66" s="163"/>
      <c r="AC66" s="163"/>
      <c r="AD66" s="163"/>
      <c r="AE66" s="163"/>
      <c r="AF66" s="164"/>
      <c r="AG66" s="164"/>
      <c r="AH66" s="164"/>
      <c r="AI66" s="2"/>
      <c r="AJ66" s="163"/>
      <c r="AK66" s="163"/>
      <c r="AL66" s="163"/>
      <c r="AM66" s="163"/>
      <c r="AN66" s="164"/>
      <c r="AO66" s="164"/>
      <c r="AP66" s="164"/>
      <c r="AQ66" s="2"/>
      <c r="AR66" s="163"/>
      <c r="AS66" s="163"/>
      <c r="AT66" s="163"/>
      <c r="AU66" s="163"/>
      <c r="AV66" s="165"/>
      <c r="AW66" s="165"/>
      <c r="AX66" s="165"/>
      <c r="AY66" s="4"/>
      <c r="AZ66" s="4"/>
      <c r="BA66" s="2"/>
      <c r="BB66" s="166"/>
      <c r="BC66" s="167"/>
      <c r="BD66" s="166"/>
      <c r="BE66" s="1"/>
      <c r="BF66"/>
      <c r="BH66"/>
      <c r="BJ66"/>
      <c r="BK66"/>
    </row>
    <row r="67" spans="1:63" ht="15" x14ac:dyDescent="0.25">
      <c r="A67" s="5" t="s">
        <v>116</v>
      </c>
      <c r="B67" s="94"/>
      <c r="C67" s="116"/>
      <c r="D67" s="237">
        <v>45417</v>
      </c>
      <c r="E67" s="238"/>
      <c r="F67" s="239"/>
      <c r="G67" s="239"/>
      <c r="H67" s="239"/>
      <c r="I67" s="239"/>
      <c r="J67" s="239"/>
      <c r="K67" s="7"/>
      <c r="L67" s="237">
        <v>45789</v>
      </c>
      <c r="M67" s="238"/>
      <c r="N67" s="239"/>
      <c r="O67" s="239"/>
      <c r="P67" s="239"/>
      <c r="Q67" s="239"/>
      <c r="R67" s="239"/>
      <c r="S67" s="7"/>
      <c r="T67" s="237">
        <v>45431</v>
      </c>
      <c r="U67" s="238"/>
      <c r="V67" s="239"/>
      <c r="W67" s="239"/>
      <c r="X67" s="239"/>
      <c r="Y67" s="239"/>
      <c r="Z67" s="239"/>
      <c r="AA67" s="7"/>
      <c r="AB67" s="237">
        <v>45438</v>
      </c>
      <c r="AC67" s="238"/>
      <c r="AD67" s="239"/>
      <c r="AE67" s="239"/>
      <c r="AF67" s="239"/>
      <c r="AG67" s="239"/>
      <c r="AH67" s="239"/>
      <c r="AI67" s="7"/>
      <c r="AJ67" s="237">
        <v>45445</v>
      </c>
      <c r="AK67" s="238"/>
      <c r="AL67" s="239"/>
      <c r="AM67" s="239"/>
      <c r="AN67" s="239"/>
      <c r="AO67" s="239"/>
      <c r="AP67" s="239"/>
      <c r="AQ67" s="7"/>
      <c r="AR67" s="237">
        <v>45459</v>
      </c>
      <c r="AS67" s="238"/>
      <c r="AT67" s="239"/>
      <c r="AU67" s="239"/>
      <c r="AV67" s="239"/>
      <c r="AW67" s="239"/>
      <c r="AX67" s="239"/>
      <c r="AY67" s="7"/>
      <c r="AZ67" s="131"/>
      <c r="BA67" s="137"/>
      <c r="BB67" s="6" t="s">
        <v>44</v>
      </c>
      <c r="BC67" s="6" t="s">
        <v>45</v>
      </c>
      <c r="BD67" s="6" t="s">
        <v>48</v>
      </c>
      <c r="BE67" s="1"/>
      <c r="BF67"/>
      <c r="BH67"/>
      <c r="BJ67"/>
      <c r="BK67"/>
    </row>
    <row r="68" spans="1:63" ht="15" x14ac:dyDescent="0.25">
      <c r="A68" s="102"/>
      <c r="B68" s="159"/>
      <c r="C68" s="116"/>
      <c r="D68" s="6" t="s">
        <v>21</v>
      </c>
      <c r="E68" s="6" t="s">
        <v>40</v>
      </c>
      <c r="F68" s="19" t="s">
        <v>46</v>
      </c>
      <c r="G68" s="6" t="s">
        <v>42</v>
      </c>
      <c r="H68" s="6" t="s">
        <v>56</v>
      </c>
      <c r="I68" s="6" t="s">
        <v>41</v>
      </c>
      <c r="J68" s="6" t="s">
        <v>43</v>
      </c>
      <c r="K68" s="10"/>
      <c r="L68" s="6" t="s">
        <v>21</v>
      </c>
      <c r="M68" s="6" t="s">
        <v>40</v>
      </c>
      <c r="N68" s="19" t="s">
        <v>46</v>
      </c>
      <c r="O68" s="6" t="s">
        <v>42</v>
      </c>
      <c r="P68" s="6" t="s">
        <v>56</v>
      </c>
      <c r="Q68" s="6" t="s">
        <v>41</v>
      </c>
      <c r="R68" s="6" t="s">
        <v>43</v>
      </c>
      <c r="S68" s="10"/>
      <c r="T68" s="6" t="s">
        <v>21</v>
      </c>
      <c r="U68" s="6" t="s">
        <v>40</v>
      </c>
      <c r="V68" s="19" t="s">
        <v>46</v>
      </c>
      <c r="W68" s="6" t="s">
        <v>42</v>
      </c>
      <c r="X68" s="6" t="s">
        <v>56</v>
      </c>
      <c r="Y68" s="6" t="s">
        <v>41</v>
      </c>
      <c r="Z68" s="6" t="s">
        <v>43</v>
      </c>
      <c r="AA68" s="10"/>
      <c r="AB68" s="6" t="s">
        <v>21</v>
      </c>
      <c r="AC68" s="52" t="s">
        <v>40</v>
      </c>
      <c r="AD68" s="19" t="s">
        <v>46</v>
      </c>
      <c r="AE68" s="6" t="s">
        <v>42</v>
      </c>
      <c r="AF68" s="6" t="s">
        <v>56</v>
      </c>
      <c r="AG68" s="6" t="s">
        <v>41</v>
      </c>
      <c r="AH68" s="6" t="s">
        <v>43</v>
      </c>
      <c r="AI68" s="10"/>
      <c r="AJ68" s="6" t="s">
        <v>21</v>
      </c>
      <c r="AK68" s="6" t="s">
        <v>40</v>
      </c>
      <c r="AL68" s="19" t="s">
        <v>46</v>
      </c>
      <c r="AM68" s="6" t="s">
        <v>42</v>
      </c>
      <c r="AN68" s="6" t="s">
        <v>56</v>
      </c>
      <c r="AO68" s="6" t="s">
        <v>41</v>
      </c>
      <c r="AP68" s="6" t="s">
        <v>43</v>
      </c>
      <c r="AQ68" s="10"/>
      <c r="AR68" s="6" t="s">
        <v>21</v>
      </c>
      <c r="AS68" s="6" t="s">
        <v>40</v>
      </c>
      <c r="AT68" s="19" t="s">
        <v>46</v>
      </c>
      <c r="AU68" s="6" t="s">
        <v>42</v>
      </c>
      <c r="AV68" s="6" t="s">
        <v>56</v>
      </c>
      <c r="AW68" s="6" t="s">
        <v>41</v>
      </c>
      <c r="AX68" s="6" t="s">
        <v>43</v>
      </c>
      <c r="AY68" s="10"/>
      <c r="AZ68" s="10"/>
      <c r="BA68" s="138"/>
      <c r="BB68" s="6"/>
      <c r="BC68" s="74"/>
      <c r="BD68" s="6"/>
      <c r="BE68" s="1"/>
      <c r="BF68"/>
      <c r="BH68"/>
      <c r="BJ68"/>
      <c r="BK68"/>
    </row>
    <row r="69" spans="1:63" x14ac:dyDescent="0.25">
      <c r="A69" s="215">
        <v>1</v>
      </c>
      <c r="B69" s="235" t="s">
        <v>32</v>
      </c>
      <c r="C69" s="208" t="s">
        <v>159</v>
      </c>
      <c r="D69" s="150"/>
      <c r="E69" s="59"/>
      <c r="F69" s="59"/>
      <c r="G69" s="59"/>
      <c r="H69" s="219"/>
      <c r="I69" s="219"/>
      <c r="J69" s="233"/>
      <c r="K69" s="8"/>
      <c r="L69" s="59"/>
      <c r="M69" s="59"/>
      <c r="N69" s="59"/>
      <c r="O69" s="59"/>
      <c r="P69" s="219"/>
      <c r="Q69" s="219"/>
      <c r="R69" s="233"/>
      <c r="S69" s="8"/>
      <c r="T69" s="128"/>
      <c r="U69" s="128"/>
      <c r="V69" s="128"/>
      <c r="W69" s="128"/>
      <c r="X69" s="244"/>
      <c r="Y69" s="244"/>
      <c r="Z69" s="246"/>
      <c r="AA69" s="8"/>
      <c r="AB69" s="128"/>
      <c r="AC69" s="89"/>
      <c r="AD69" s="89"/>
      <c r="AE69" s="89"/>
      <c r="AF69" s="217"/>
      <c r="AG69" s="217"/>
      <c r="AH69" s="231"/>
      <c r="AI69" s="8"/>
      <c r="AJ69" s="128"/>
      <c r="AK69" s="128"/>
      <c r="AL69" s="128"/>
      <c r="AM69" s="128"/>
      <c r="AN69" s="244"/>
      <c r="AO69" s="244"/>
      <c r="AP69" s="246"/>
      <c r="AQ69" s="8"/>
      <c r="AR69" s="89"/>
      <c r="AS69" s="89"/>
      <c r="AT69" s="89"/>
      <c r="AU69" s="89"/>
      <c r="AV69" s="217"/>
      <c r="AW69" s="217"/>
      <c r="AX69" s="231"/>
      <c r="AY69" s="8"/>
      <c r="AZ69" s="8"/>
      <c r="BA69" s="133"/>
      <c r="BB69" s="12">
        <f>SUM(D69,E69,G69,L69,M69,O69,T69,U69,W69,AB69,AC69,AE69,AJ69,AK69,AM69)+400</f>
        <v>400</v>
      </c>
      <c r="BC69" s="221">
        <f>SUM(E69,E70,H69,I69,J69,M69,M70,P69,Q69,R69,U69,U70,X69,Y69,Z69,AC69,AC70,AF69,AG69,AH69,AK70,AK69,AN69,AO69,AP69)+400</f>
        <v>400</v>
      </c>
      <c r="BD69" s="12">
        <f t="shared" ref="BD69:BD78" si="28">SUM(F69,N69,V69,AD69,AL69,AT69)</f>
        <v>0</v>
      </c>
      <c r="BE69" s="1"/>
      <c r="BF69"/>
      <c r="BH69"/>
      <c r="BI69" t="s">
        <v>89</v>
      </c>
      <c r="BJ69"/>
      <c r="BK69"/>
    </row>
    <row r="70" spans="1:63" x14ac:dyDescent="0.25">
      <c r="A70" s="216"/>
      <c r="B70" s="236"/>
      <c r="C70" s="208" t="s">
        <v>160</v>
      </c>
      <c r="D70" s="150"/>
      <c r="E70" s="59"/>
      <c r="F70" s="59"/>
      <c r="G70" s="59"/>
      <c r="H70" s="220"/>
      <c r="I70" s="220"/>
      <c r="J70" s="234"/>
      <c r="K70" s="9"/>
      <c r="L70" s="59"/>
      <c r="M70" s="59"/>
      <c r="N70" s="59"/>
      <c r="O70" s="59"/>
      <c r="P70" s="220"/>
      <c r="Q70" s="220"/>
      <c r="R70" s="234"/>
      <c r="S70" s="9"/>
      <c r="T70" s="128"/>
      <c r="U70" s="128"/>
      <c r="V70" s="128"/>
      <c r="X70" s="245"/>
      <c r="Y70" s="245"/>
      <c r="Z70" s="247"/>
      <c r="AA70" s="9"/>
      <c r="AB70" s="128"/>
      <c r="AC70" s="89"/>
      <c r="AD70" s="89"/>
      <c r="AE70" s="89"/>
      <c r="AF70" s="218"/>
      <c r="AG70" s="218"/>
      <c r="AH70" s="232"/>
      <c r="AI70" s="9"/>
      <c r="AJ70" s="128"/>
      <c r="AL70" s="128"/>
      <c r="AM70" s="128"/>
      <c r="AN70" s="245"/>
      <c r="AO70" s="245"/>
      <c r="AP70" s="247"/>
      <c r="AQ70" s="9"/>
      <c r="AR70" s="89"/>
      <c r="AS70" s="89"/>
      <c r="AT70" s="89"/>
      <c r="AU70" s="89"/>
      <c r="AV70" s="218"/>
      <c r="AW70" s="218"/>
      <c r="AX70" s="232"/>
      <c r="AY70" s="9"/>
      <c r="AZ70" s="9"/>
      <c r="BA70" s="139"/>
      <c r="BB70" s="12">
        <f>SUM(D70,E70,G70,L70,M70,O70,T70,U70,W69,AB70,AC70,AE70,AJ70,AK69,AM70)+400</f>
        <v>400</v>
      </c>
      <c r="BC70" s="222"/>
      <c r="BD70" s="12">
        <f t="shared" si="28"/>
        <v>0</v>
      </c>
      <c r="BE70" s="1"/>
      <c r="BF70"/>
      <c r="BH70"/>
      <c r="BJ70"/>
      <c r="BK70"/>
    </row>
    <row r="71" spans="1:63" x14ac:dyDescent="0.25">
      <c r="A71" s="215">
        <v>2</v>
      </c>
      <c r="B71" s="235" t="s">
        <v>28</v>
      </c>
      <c r="C71" s="208" t="s">
        <v>161</v>
      </c>
      <c r="D71" s="59"/>
      <c r="E71" s="59"/>
      <c r="F71" s="59"/>
      <c r="G71" s="59"/>
      <c r="H71" s="219"/>
      <c r="I71" s="219"/>
      <c r="J71" s="233"/>
      <c r="K71" s="8"/>
      <c r="L71" s="59"/>
      <c r="M71" s="59"/>
      <c r="N71" s="59"/>
      <c r="O71" s="59"/>
      <c r="P71" s="219"/>
      <c r="Q71" s="219"/>
      <c r="R71" s="233"/>
      <c r="S71" s="8"/>
      <c r="T71" s="128"/>
      <c r="U71" s="128"/>
      <c r="V71" s="128"/>
      <c r="W71" s="128"/>
      <c r="X71" s="244"/>
      <c r="Y71" s="244"/>
      <c r="Z71" s="246"/>
      <c r="AA71" s="8"/>
      <c r="AB71" s="128"/>
      <c r="AC71" s="128"/>
      <c r="AD71" s="128"/>
      <c r="AE71" s="128"/>
      <c r="AF71" s="244"/>
      <c r="AG71" s="244"/>
      <c r="AH71" s="246"/>
      <c r="AI71" s="8"/>
      <c r="AJ71" s="128"/>
      <c r="AK71" s="89"/>
      <c r="AL71" s="89"/>
      <c r="AM71" s="89"/>
      <c r="AN71" s="217"/>
      <c r="AO71" s="217"/>
      <c r="AP71" s="231"/>
      <c r="AQ71" s="8"/>
      <c r="AR71" s="89"/>
      <c r="AS71" s="89"/>
      <c r="AT71" s="89"/>
      <c r="AU71" s="89"/>
      <c r="AV71" s="217"/>
      <c r="AW71" s="217"/>
      <c r="AX71" s="231"/>
      <c r="AY71" s="8"/>
      <c r="AZ71" s="8"/>
      <c r="BA71" s="133"/>
      <c r="BB71" s="12">
        <f t="shared" ref="BB71:BB78" si="29">SUM(D71,E71,G71,L71,M71,O71,T71,U71,W71,AB71,AC71,AE71,AJ71,AK71,AM71)+400</f>
        <v>400</v>
      </c>
      <c r="BC71" s="227">
        <f t="shared" ref="BC71" si="30">SUM(E71,E72,H71,I71,J71,M71,M72,P71,Q71,R71,U71,U72,X71,Y71,Z71,AC71,AC72,AF71,AG71,AH71,AK71,AK72,AN71,AO71,AP71)+400</f>
        <v>400</v>
      </c>
      <c r="BD71" s="12">
        <f t="shared" si="28"/>
        <v>0</v>
      </c>
      <c r="BE71" s="1"/>
      <c r="BF71"/>
      <c r="BH71"/>
      <c r="BJ71"/>
      <c r="BK71"/>
    </row>
    <row r="72" spans="1:63" x14ac:dyDescent="0.25">
      <c r="A72" s="216"/>
      <c r="B72" s="236"/>
      <c r="C72" s="208" t="s">
        <v>158</v>
      </c>
      <c r="D72" s="59"/>
      <c r="E72" s="59"/>
      <c r="F72" s="59"/>
      <c r="G72" s="59"/>
      <c r="H72" s="220"/>
      <c r="I72" s="220"/>
      <c r="J72" s="234"/>
      <c r="K72" s="9"/>
      <c r="L72" s="59"/>
      <c r="M72" s="59"/>
      <c r="N72" s="59"/>
      <c r="O72" s="59"/>
      <c r="P72" s="220"/>
      <c r="Q72" s="220"/>
      <c r="R72" s="234"/>
      <c r="S72" s="9"/>
      <c r="T72" s="128"/>
      <c r="U72" s="128"/>
      <c r="V72" s="128"/>
      <c r="W72" s="128"/>
      <c r="X72" s="245"/>
      <c r="Y72" s="245"/>
      <c r="Z72" s="247"/>
      <c r="AA72" s="9"/>
      <c r="AB72" s="128"/>
      <c r="AC72" s="128"/>
      <c r="AD72" s="128"/>
      <c r="AE72" s="128"/>
      <c r="AF72" s="245"/>
      <c r="AG72" s="245"/>
      <c r="AH72" s="247"/>
      <c r="AI72" s="9"/>
      <c r="AJ72" s="128"/>
      <c r="AK72" s="89"/>
      <c r="AL72" s="89"/>
      <c r="AM72" s="89"/>
      <c r="AN72" s="218"/>
      <c r="AO72" s="218"/>
      <c r="AP72" s="232"/>
      <c r="AQ72" s="9"/>
      <c r="AR72" s="89"/>
      <c r="AS72" s="89"/>
      <c r="AT72" s="89"/>
      <c r="AU72" s="89"/>
      <c r="AV72" s="218"/>
      <c r="AW72" s="218"/>
      <c r="AX72" s="232"/>
      <c r="AY72" s="9"/>
      <c r="AZ72" s="9"/>
      <c r="BA72" s="139"/>
      <c r="BB72" s="12">
        <f t="shared" si="29"/>
        <v>400</v>
      </c>
      <c r="BC72" s="228"/>
      <c r="BD72" s="12">
        <f t="shared" si="28"/>
        <v>0</v>
      </c>
      <c r="BE72" s="1"/>
      <c r="BF72"/>
      <c r="BH72"/>
      <c r="BJ72"/>
      <c r="BK72"/>
    </row>
    <row r="73" spans="1:63" x14ac:dyDescent="0.25">
      <c r="A73" s="215">
        <v>3</v>
      </c>
      <c r="B73" s="242" t="s">
        <v>33</v>
      </c>
      <c r="C73" s="208" t="s">
        <v>181</v>
      </c>
      <c r="D73" s="59"/>
      <c r="E73" s="59"/>
      <c r="F73" s="59"/>
      <c r="G73" s="59"/>
      <c r="H73" s="219"/>
      <c r="I73" s="219"/>
      <c r="J73" s="233"/>
      <c r="K73" s="8"/>
      <c r="L73" s="59"/>
      <c r="M73" s="59"/>
      <c r="N73" s="59"/>
      <c r="O73" s="59"/>
      <c r="P73" s="219"/>
      <c r="Q73" s="219"/>
      <c r="R73" s="233"/>
      <c r="S73" s="8"/>
      <c r="T73" s="128"/>
      <c r="U73" s="89"/>
      <c r="V73" s="89"/>
      <c r="W73" s="89"/>
      <c r="X73" s="217"/>
      <c r="Y73" s="217"/>
      <c r="Z73" s="231"/>
      <c r="AA73" s="8"/>
      <c r="AB73" s="128"/>
      <c r="AC73" s="128"/>
      <c r="AD73" s="128"/>
      <c r="AE73" s="128"/>
      <c r="AF73" s="244"/>
      <c r="AG73" s="244"/>
      <c r="AH73" s="246"/>
      <c r="AI73" s="8"/>
      <c r="AK73" s="128"/>
      <c r="AL73" s="128"/>
      <c r="AM73" s="128"/>
      <c r="AN73" s="244"/>
      <c r="AO73" s="244"/>
      <c r="AP73" s="246"/>
      <c r="AQ73" s="8"/>
      <c r="AR73" s="107"/>
      <c r="AS73" s="107"/>
      <c r="AT73" s="107"/>
      <c r="AU73" s="107"/>
      <c r="AV73" s="225" t="s">
        <v>96</v>
      </c>
      <c r="AW73" s="225" t="s">
        <v>97</v>
      </c>
      <c r="AX73" s="240" t="s">
        <v>98</v>
      </c>
      <c r="AY73" s="8"/>
      <c r="AZ73" s="8"/>
      <c r="BA73" s="133"/>
      <c r="BB73" s="12">
        <f>SUM(D73,E73,G73,L73,M73,O73,T73,U73,W73,AB73,AC73,AE73,AJ74,AK73,AM73)+400</f>
        <v>400</v>
      </c>
      <c r="BC73" s="229">
        <f t="shared" ref="BC73" si="31">SUM(E73,E74,H73,I73,J73,M73,M74,P73,Q73,R73,U73,U74,X73,Y73,Z73,AC73,AC74,AF73,AG73,AH73,AK73,AK74,AN73,AO73,AP73)+400</f>
        <v>400</v>
      </c>
      <c r="BD73" s="12">
        <f t="shared" si="28"/>
        <v>0</v>
      </c>
      <c r="BE73" s="1"/>
      <c r="BF73"/>
      <c r="BH73"/>
      <c r="BJ73"/>
      <c r="BK73"/>
    </row>
    <row r="74" spans="1:63" x14ac:dyDescent="0.25">
      <c r="A74" s="216"/>
      <c r="B74" s="243"/>
      <c r="C74" s="208" t="s">
        <v>162</v>
      </c>
      <c r="D74" s="59"/>
      <c r="E74" s="59"/>
      <c r="F74" s="59"/>
      <c r="G74" s="59"/>
      <c r="H74" s="220"/>
      <c r="I74" s="220"/>
      <c r="J74" s="234"/>
      <c r="K74" s="9"/>
      <c r="L74" s="59"/>
      <c r="M74" s="59"/>
      <c r="N74" s="59"/>
      <c r="O74" s="59"/>
      <c r="P74" s="220"/>
      <c r="Q74" s="220"/>
      <c r="R74" s="234"/>
      <c r="S74" s="9"/>
      <c r="T74" s="128"/>
      <c r="U74" s="89"/>
      <c r="V74" s="89"/>
      <c r="W74" s="89"/>
      <c r="X74" s="218"/>
      <c r="Y74" s="218"/>
      <c r="Z74" s="232"/>
      <c r="AA74" s="9"/>
      <c r="AB74" s="128"/>
      <c r="AC74" s="128"/>
      <c r="AD74" s="128"/>
      <c r="AE74" s="128"/>
      <c r="AF74" s="245"/>
      <c r="AG74" s="245"/>
      <c r="AH74" s="247"/>
      <c r="AI74" s="9"/>
      <c r="AJ74" s="128"/>
      <c r="AK74" s="128"/>
      <c r="AL74" s="128"/>
      <c r="AM74" s="128"/>
      <c r="AN74" s="245"/>
      <c r="AO74" s="245"/>
      <c r="AP74" s="247"/>
      <c r="AQ74" s="9"/>
      <c r="AR74" s="107" t="s">
        <v>93</v>
      </c>
      <c r="AS74" s="107" t="s">
        <v>94</v>
      </c>
      <c r="AT74" s="107"/>
      <c r="AU74" s="107" t="s">
        <v>95</v>
      </c>
      <c r="AV74" s="226"/>
      <c r="AW74" s="226"/>
      <c r="AX74" s="241"/>
      <c r="AY74" s="9"/>
      <c r="AZ74" s="9"/>
      <c r="BA74" s="139"/>
      <c r="BB74" s="12">
        <f>SUM(D74,E74,G74,L74,M74,O74,T74,U74,W74,AB74,AC74,AE74,AJ74,AK74,AM74)+400</f>
        <v>400</v>
      </c>
      <c r="BC74" s="230"/>
      <c r="BD74" s="12">
        <f t="shared" si="28"/>
        <v>0</v>
      </c>
      <c r="BE74" s="1"/>
      <c r="BF74"/>
      <c r="BH74"/>
      <c r="BJ74"/>
      <c r="BK74"/>
    </row>
    <row r="75" spans="1:63" x14ac:dyDescent="0.25">
      <c r="A75" s="215">
        <v>4</v>
      </c>
      <c r="B75" s="235" t="s">
        <v>30</v>
      </c>
      <c r="C75" s="208" t="s">
        <v>200</v>
      </c>
      <c r="D75" s="59"/>
      <c r="E75" s="59"/>
      <c r="F75" s="59"/>
      <c r="G75" s="59"/>
      <c r="H75" s="219"/>
      <c r="I75" s="219"/>
      <c r="J75" s="233"/>
      <c r="K75" s="8"/>
      <c r="L75" s="59"/>
      <c r="M75" s="89"/>
      <c r="N75" s="89"/>
      <c r="O75" s="89"/>
      <c r="P75" s="217"/>
      <c r="Q75" s="217"/>
      <c r="R75" s="231"/>
      <c r="S75" s="8"/>
      <c r="T75" s="128"/>
      <c r="U75" s="128"/>
      <c r="V75" s="128"/>
      <c r="W75" s="128"/>
      <c r="X75" s="244"/>
      <c r="Y75" s="244"/>
      <c r="Z75" s="246"/>
      <c r="AA75" s="8"/>
      <c r="AB75" s="128"/>
      <c r="AC75" s="128"/>
      <c r="AD75" s="128"/>
      <c r="AE75" s="128"/>
      <c r="AF75" s="244"/>
      <c r="AG75" s="244"/>
      <c r="AH75" s="246"/>
      <c r="AI75" s="8"/>
      <c r="AJ75" s="128"/>
      <c r="AK75" s="128"/>
      <c r="AL75" s="128"/>
      <c r="AM75" s="128"/>
      <c r="AN75" s="244"/>
      <c r="AO75" s="244"/>
      <c r="AP75" s="246"/>
      <c r="AQ75" s="8"/>
      <c r="AR75" s="89"/>
      <c r="AS75" s="89"/>
      <c r="AT75" s="89"/>
      <c r="AU75" s="89"/>
      <c r="AV75" s="217"/>
      <c r="AW75" s="217"/>
      <c r="AX75" s="231"/>
      <c r="AY75" s="8"/>
      <c r="AZ75" s="8"/>
      <c r="BA75" s="133"/>
      <c r="BB75" s="12">
        <f t="shared" si="29"/>
        <v>400</v>
      </c>
      <c r="BC75" s="221">
        <f t="shared" ref="BC75" si="32">SUM(E75,E76,H75,I75,J75,M75,M76,P75,Q75,R75,U75,U76,X75,Y75,Z75,AC75,AC76,AF75,AG75,AH75,AK75,AK76,AN75,AO75,AP75)+400</f>
        <v>400</v>
      </c>
      <c r="BD75" s="12">
        <f t="shared" si="28"/>
        <v>0</v>
      </c>
      <c r="BE75" s="1"/>
      <c r="BF75"/>
      <c r="BH75"/>
      <c r="BJ75"/>
      <c r="BK75"/>
    </row>
    <row r="76" spans="1:63" x14ac:dyDescent="0.25">
      <c r="A76" s="216"/>
      <c r="B76" s="236"/>
      <c r="C76" s="278" t="s">
        <v>201</v>
      </c>
      <c r="D76" s="279"/>
      <c r="E76" s="59"/>
      <c r="F76" s="59"/>
      <c r="G76" s="59"/>
      <c r="H76" s="220"/>
      <c r="I76" s="220"/>
      <c r="J76" s="234"/>
      <c r="K76" s="9"/>
      <c r="L76" s="59"/>
      <c r="M76" s="89"/>
      <c r="N76" s="89"/>
      <c r="O76" s="89"/>
      <c r="P76" s="218"/>
      <c r="Q76" s="218"/>
      <c r="R76" s="232"/>
      <c r="S76" s="9"/>
      <c r="T76" s="128"/>
      <c r="U76" s="128"/>
      <c r="V76" s="128"/>
      <c r="W76" s="128"/>
      <c r="X76" s="245"/>
      <c r="Y76" s="245"/>
      <c r="Z76" s="247"/>
      <c r="AA76" s="9"/>
      <c r="AB76" s="128"/>
      <c r="AC76" s="128"/>
      <c r="AD76" s="128"/>
      <c r="AE76" s="128"/>
      <c r="AF76" s="245"/>
      <c r="AG76" s="245"/>
      <c r="AH76" s="247"/>
      <c r="AI76" s="9"/>
      <c r="AJ76" s="128"/>
      <c r="AK76" s="128"/>
      <c r="AL76" s="128"/>
      <c r="AM76" s="128"/>
      <c r="AN76" s="245"/>
      <c r="AO76" s="245"/>
      <c r="AP76" s="247"/>
      <c r="AQ76" s="9"/>
      <c r="AR76" s="89"/>
      <c r="AS76" s="89"/>
      <c r="AT76" s="89"/>
      <c r="AU76" s="89"/>
      <c r="AV76" s="218"/>
      <c r="AW76" s="218"/>
      <c r="AX76" s="232"/>
      <c r="AY76" s="9"/>
      <c r="AZ76" s="9"/>
      <c r="BA76" s="139"/>
      <c r="BB76" s="12">
        <f t="shared" si="29"/>
        <v>400</v>
      </c>
      <c r="BC76" s="222"/>
      <c r="BD76" s="12">
        <f t="shared" si="28"/>
        <v>0</v>
      </c>
      <c r="BE76" s="1"/>
      <c r="BF76"/>
      <c r="BH76"/>
      <c r="BJ76"/>
      <c r="BK76"/>
    </row>
    <row r="77" spans="1:63" x14ac:dyDescent="0.25">
      <c r="A77" s="215">
        <v>5</v>
      </c>
      <c r="B77" s="235" t="s">
        <v>29</v>
      </c>
      <c r="C77" s="208" t="s">
        <v>105</v>
      </c>
      <c r="D77" s="59"/>
      <c r="E77" s="89"/>
      <c r="F77" s="89"/>
      <c r="G77" s="89"/>
      <c r="H77" s="217"/>
      <c r="I77" s="217"/>
      <c r="J77" s="231"/>
      <c r="K77" s="8"/>
      <c r="L77" s="59"/>
      <c r="M77" s="59"/>
      <c r="N77" s="59"/>
      <c r="O77" s="59"/>
      <c r="P77" s="219"/>
      <c r="Q77" s="219"/>
      <c r="R77" s="233"/>
      <c r="S77" s="8"/>
      <c r="T77" s="128"/>
      <c r="U77" s="128"/>
      <c r="V77" s="128"/>
      <c r="W77" s="128"/>
      <c r="X77" s="244"/>
      <c r="Y77" s="244"/>
      <c r="Z77" s="246"/>
      <c r="AA77" s="8"/>
      <c r="AB77" s="128"/>
      <c r="AC77" s="128"/>
      <c r="AD77" s="128"/>
      <c r="AE77" s="128"/>
      <c r="AF77" s="244"/>
      <c r="AG77" s="244"/>
      <c r="AH77" s="246"/>
      <c r="AI77" s="8"/>
      <c r="AJ77" s="128"/>
      <c r="AK77" s="128"/>
      <c r="AL77" s="128"/>
      <c r="AM77" s="128"/>
      <c r="AN77" s="244"/>
      <c r="AO77" s="244"/>
      <c r="AP77" s="246"/>
      <c r="AQ77" s="8"/>
      <c r="AR77" s="89"/>
      <c r="AS77" s="89"/>
      <c r="AT77" s="89"/>
      <c r="AU77" s="89"/>
      <c r="AV77" s="217"/>
      <c r="AW77" s="217"/>
      <c r="AX77" s="231"/>
      <c r="AY77" s="8"/>
      <c r="AZ77" s="8"/>
      <c r="BA77" s="133"/>
      <c r="BB77" s="12">
        <f t="shared" si="29"/>
        <v>400</v>
      </c>
      <c r="BC77" s="227">
        <f t="shared" ref="BC77" si="33">SUM(E77,E78,H77,I77,J77,M77,M78,P77,Q77,R77,U77,U78,X77,Y77,Z77,AC77,AC78,AF77,AG77,AH77,AK77,AK78,AN77,AO77,AP77)+400</f>
        <v>400</v>
      </c>
      <c r="BD77" s="12">
        <f t="shared" si="28"/>
        <v>0</v>
      </c>
      <c r="BE77" s="1"/>
      <c r="BF77"/>
      <c r="BH77"/>
      <c r="BJ77"/>
      <c r="BK77"/>
    </row>
    <row r="78" spans="1:63" x14ac:dyDescent="0.25">
      <c r="A78" s="216"/>
      <c r="B78" s="236"/>
      <c r="C78" s="208" t="s">
        <v>163</v>
      </c>
      <c r="D78" s="59"/>
      <c r="E78" s="89"/>
      <c r="F78" s="89"/>
      <c r="G78" s="89"/>
      <c r="H78" s="218"/>
      <c r="I78" s="218"/>
      <c r="J78" s="232"/>
      <c r="K78" s="9"/>
      <c r="L78" s="59"/>
      <c r="M78" s="59"/>
      <c r="N78" s="59"/>
      <c r="O78" s="59"/>
      <c r="P78" s="220"/>
      <c r="Q78" s="220"/>
      <c r="R78" s="234"/>
      <c r="S78" s="9"/>
      <c r="T78" s="128"/>
      <c r="U78" s="128"/>
      <c r="V78" s="128"/>
      <c r="W78" s="128"/>
      <c r="X78" s="245"/>
      <c r="Y78" s="245"/>
      <c r="Z78" s="247"/>
      <c r="AA78" s="9"/>
      <c r="AB78" s="128"/>
      <c r="AC78" s="128"/>
      <c r="AD78" s="128"/>
      <c r="AE78" s="128"/>
      <c r="AF78" s="245"/>
      <c r="AG78" s="245"/>
      <c r="AH78" s="247"/>
      <c r="AI78" s="9"/>
      <c r="AJ78" s="128"/>
      <c r="AK78" s="128"/>
      <c r="AL78" s="128"/>
      <c r="AM78" s="128"/>
      <c r="AN78" s="245"/>
      <c r="AO78" s="245"/>
      <c r="AP78" s="247"/>
      <c r="AQ78" s="9"/>
      <c r="AR78" s="89"/>
      <c r="AS78" s="89"/>
      <c r="AT78" s="89"/>
      <c r="AU78" s="89"/>
      <c r="AV78" s="218"/>
      <c r="AW78" s="218"/>
      <c r="AX78" s="232"/>
      <c r="AY78" s="9"/>
      <c r="AZ78" s="9"/>
      <c r="BA78" s="139"/>
      <c r="BB78" s="12">
        <f t="shared" si="29"/>
        <v>400</v>
      </c>
      <c r="BC78" s="228"/>
      <c r="BD78" s="12">
        <f t="shared" si="28"/>
        <v>0</v>
      </c>
      <c r="BE78" s="1"/>
      <c r="BF78"/>
      <c r="BH78"/>
      <c r="BJ78"/>
      <c r="BK78"/>
    </row>
    <row r="79" spans="1:63" s="149" customFormat="1" x14ac:dyDescent="0.25">
      <c r="A79" s="143"/>
      <c r="B79" s="144"/>
      <c r="D79" s="140"/>
      <c r="E79" s="140"/>
      <c r="F79" s="140"/>
      <c r="G79" s="140"/>
      <c r="H79" s="140"/>
      <c r="I79" s="140"/>
      <c r="J79" s="140"/>
      <c r="K79" s="145"/>
      <c r="L79" s="140"/>
      <c r="M79" s="140"/>
      <c r="N79" s="140"/>
      <c r="O79" s="140"/>
      <c r="P79" s="140"/>
      <c r="Q79" s="140"/>
      <c r="R79" s="140"/>
      <c r="S79" s="145"/>
      <c r="T79" s="140"/>
      <c r="U79" s="140"/>
      <c r="V79" s="140"/>
      <c r="W79" s="140"/>
      <c r="X79" s="140"/>
      <c r="Y79" s="140"/>
      <c r="Z79" s="140"/>
      <c r="AA79" s="145"/>
      <c r="AB79" s="140"/>
      <c r="AC79" s="140"/>
      <c r="AD79" s="140"/>
      <c r="AE79" s="140"/>
      <c r="AF79" s="140"/>
      <c r="AG79" s="140"/>
      <c r="AH79" s="140"/>
      <c r="AI79" s="145"/>
      <c r="AJ79" s="140"/>
      <c r="AK79" s="140"/>
      <c r="AL79" s="140"/>
      <c r="AM79" s="140"/>
      <c r="AN79" s="140"/>
      <c r="AO79" s="140"/>
      <c r="AP79" s="140"/>
      <c r="AQ79" s="145"/>
      <c r="AR79" s="140"/>
      <c r="AS79" s="140"/>
      <c r="AT79" s="140"/>
      <c r="AU79" s="140"/>
      <c r="AV79" s="140"/>
      <c r="AW79" s="140"/>
      <c r="AX79" s="140"/>
      <c r="AY79" s="145"/>
      <c r="AZ79" s="145"/>
      <c r="BA79" s="132"/>
      <c r="BB79" s="146"/>
      <c r="BC79" s="147"/>
      <c r="BD79" s="146"/>
      <c r="BE79" s="148"/>
    </row>
    <row r="80" spans="1:63" x14ac:dyDescent="0.25">
      <c r="A80" s="270" t="s">
        <v>115</v>
      </c>
      <c r="B80" s="271"/>
      <c r="C80" s="271"/>
      <c r="D80" s="237">
        <v>45417</v>
      </c>
      <c r="E80" s="238"/>
      <c r="F80" s="239"/>
      <c r="G80" s="239"/>
      <c r="H80" s="239"/>
      <c r="I80" s="239"/>
      <c r="J80" s="239"/>
      <c r="K80" s="131"/>
      <c r="L80" s="237">
        <v>45789</v>
      </c>
      <c r="M80" s="238"/>
      <c r="N80" s="239"/>
      <c r="O80" s="239"/>
      <c r="P80" s="239"/>
      <c r="Q80" s="239"/>
      <c r="R80" s="239"/>
      <c r="S80" s="131"/>
      <c r="T80" s="237">
        <v>45431</v>
      </c>
      <c r="U80" s="238"/>
      <c r="V80" s="239"/>
      <c r="W80" s="239"/>
      <c r="X80" s="239"/>
      <c r="Y80" s="239"/>
      <c r="Z80" s="239"/>
      <c r="AA80" s="131"/>
      <c r="AB80" s="237">
        <v>45438</v>
      </c>
      <c r="AC80" s="238"/>
      <c r="AD80" s="239"/>
      <c r="AE80" s="239"/>
      <c r="AF80" s="239"/>
      <c r="AG80" s="239"/>
      <c r="AH80" s="239"/>
      <c r="AI80" s="131"/>
      <c r="AJ80" s="237">
        <v>45445</v>
      </c>
      <c r="AK80" s="238"/>
      <c r="AL80" s="239"/>
      <c r="AM80" s="239"/>
      <c r="AN80" s="239"/>
      <c r="AO80" s="239"/>
      <c r="AP80" s="239"/>
      <c r="AQ80" s="131"/>
      <c r="AR80" s="237">
        <v>45459</v>
      </c>
      <c r="AS80" s="238"/>
      <c r="AT80" s="239"/>
      <c r="AU80" s="239"/>
      <c r="AV80" s="239"/>
      <c r="AW80" s="239"/>
      <c r="AX80" s="239"/>
      <c r="AY80" s="131"/>
      <c r="AZ80" s="131"/>
      <c r="BA80" s="132"/>
      <c r="BB80" s="141" t="s">
        <v>20</v>
      </c>
      <c r="BC80" s="142" t="s">
        <v>20</v>
      </c>
      <c r="BD80" s="142" t="s">
        <v>47</v>
      </c>
      <c r="BE80" s="1"/>
      <c r="BF80"/>
      <c r="BH80"/>
      <c r="BJ80"/>
      <c r="BK80"/>
    </row>
    <row r="81" spans="1:63" ht="15" x14ac:dyDescent="0.25">
      <c r="A81" s="95"/>
      <c r="B81" s="94"/>
      <c r="C81" s="116"/>
      <c r="D81" s="6" t="s">
        <v>21</v>
      </c>
      <c r="E81" s="6" t="s">
        <v>40</v>
      </c>
      <c r="F81" s="19" t="s">
        <v>46</v>
      </c>
      <c r="G81" s="6" t="s">
        <v>42</v>
      </c>
      <c r="H81" s="6" t="s">
        <v>56</v>
      </c>
      <c r="I81" s="6" t="s">
        <v>41</v>
      </c>
      <c r="J81" s="6" t="s">
        <v>43</v>
      </c>
      <c r="K81" s="10"/>
      <c r="L81" s="6" t="s">
        <v>21</v>
      </c>
      <c r="M81" s="6" t="s">
        <v>40</v>
      </c>
      <c r="N81" s="19" t="s">
        <v>46</v>
      </c>
      <c r="O81" s="6" t="s">
        <v>42</v>
      </c>
      <c r="P81" s="6" t="s">
        <v>56</v>
      </c>
      <c r="Q81" s="6" t="s">
        <v>41</v>
      </c>
      <c r="R81" s="6" t="s">
        <v>43</v>
      </c>
      <c r="S81" s="10"/>
      <c r="T81" s="6" t="s">
        <v>21</v>
      </c>
      <c r="U81" s="6" t="s">
        <v>40</v>
      </c>
      <c r="V81" s="19" t="s">
        <v>46</v>
      </c>
      <c r="W81" s="6" t="s">
        <v>42</v>
      </c>
      <c r="X81" s="6" t="s">
        <v>56</v>
      </c>
      <c r="Y81" s="6" t="s">
        <v>41</v>
      </c>
      <c r="Z81" s="6" t="s">
        <v>43</v>
      </c>
      <c r="AA81" s="10"/>
      <c r="AB81" s="6" t="s">
        <v>21</v>
      </c>
      <c r="AC81" s="52" t="s">
        <v>40</v>
      </c>
      <c r="AD81" s="19" t="s">
        <v>46</v>
      </c>
      <c r="AE81" s="6" t="s">
        <v>42</v>
      </c>
      <c r="AF81" s="6" t="s">
        <v>56</v>
      </c>
      <c r="AG81" s="6" t="s">
        <v>41</v>
      </c>
      <c r="AH81" s="6" t="s">
        <v>43</v>
      </c>
      <c r="AI81" s="10"/>
      <c r="AJ81" s="6" t="s">
        <v>21</v>
      </c>
      <c r="AK81" s="6" t="s">
        <v>40</v>
      </c>
      <c r="AL81" s="19" t="s">
        <v>46</v>
      </c>
      <c r="AM81" s="6" t="s">
        <v>42</v>
      </c>
      <c r="AN81" s="6" t="s">
        <v>56</v>
      </c>
      <c r="AO81" s="6" t="s">
        <v>41</v>
      </c>
      <c r="AP81" s="6" t="s">
        <v>43</v>
      </c>
      <c r="AQ81" s="10"/>
      <c r="AR81" s="6" t="s">
        <v>21</v>
      </c>
      <c r="AS81" s="6" t="s">
        <v>40</v>
      </c>
      <c r="AT81" s="19" t="s">
        <v>46</v>
      </c>
      <c r="AU81" s="6" t="s">
        <v>42</v>
      </c>
      <c r="AV81" s="6" t="s">
        <v>56</v>
      </c>
      <c r="AW81" s="6" t="s">
        <v>41</v>
      </c>
      <c r="AX81" s="6" t="s">
        <v>43</v>
      </c>
      <c r="AY81" s="10"/>
      <c r="AZ81" s="10"/>
      <c r="BA81" s="136"/>
      <c r="BB81" s="134" t="s">
        <v>44</v>
      </c>
      <c r="BC81" s="6" t="s">
        <v>45</v>
      </c>
      <c r="BD81" s="6" t="s">
        <v>48</v>
      </c>
      <c r="BE81" s="1"/>
      <c r="BF81"/>
      <c r="BH81"/>
      <c r="BJ81"/>
      <c r="BK81"/>
    </row>
    <row r="82" spans="1:63" x14ac:dyDescent="0.25">
      <c r="A82" s="269">
        <v>1</v>
      </c>
      <c r="B82" s="266" t="s">
        <v>27</v>
      </c>
      <c r="C82" s="207" t="s">
        <v>164</v>
      </c>
      <c r="D82" s="59"/>
      <c r="E82" s="59"/>
      <c r="F82" s="59"/>
      <c r="G82" s="59"/>
      <c r="H82" s="267"/>
      <c r="I82" s="267"/>
      <c r="J82" s="264"/>
      <c r="K82" s="8"/>
      <c r="L82" s="59"/>
      <c r="M82" s="59"/>
      <c r="N82" s="59"/>
      <c r="O82" s="59"/>
      <c r="P82" s="219"/>
      <c r="Q82" s="219"/>
      <c r="R82" s="233"/>
      <c r="S82" s="8"/>
      <c r="T82" s="59"/>
      <c r="U82" s="59"/>
      <c r="V82" s="59"/>
      <c r="W82" s="59"/>
      <c r="X82" s="219"/>
      <c r="Y82" s="219"/>
      <c r="Z82" s="233"/>
      <c r="AA82" s="8"/>
      <c r="AB82" s="59"/>
      <c r="AC82" s="89"/>
      <c r="AD82" s="89"/>
      <c r="AE82" s="89"/>
      <c r="AF82" s="217"/>
      <c r="AG82" s="217"/>
      <c r="AH82" s="231"/>
      <c r="AI82" s="8"/>
      <c r="AJ82" s="59"/>
      <c r="AK82" s="128"/>
      <c r="AL82" s="128"/>
      <c r="AM82" s="128"/>
      <c r="AN82" s="244"/>
      <c r="AO82" s="244"/>
      <c r="AP82" s="246"/>
      <c r="AQ82" s="8"/>
      <c r="AR82" s="89"/>
      <c r="AS82" s="89"/>
      <c r="AT82" s="89"/>
      <c r="AU82" s="89"/>
      <c r="AV82" s="217"/>
      <c r="AW82" s="217"/>
      <c r="AX82" s="231"/>
      <c r="AY82" s="8"/>
      <c r="AZ82" s="8"/>
      <c r="BA82" s="2"/>
      <c r="BB82" s="12">
        <f>SUM(D82,E82,G82,L82,M82,O82,T82,U82,W82,AB82,AC82,AE82,AJ82,AK82,AM82)+300</f>
        <v>300</v>
      </c>
      <c r="BC82" s="221">
        <f>SUM(E82,E83,M82,M83,U82,U83,AC82,AC83,AK82,AK83,H82,I82,J82,P82,Q82,R82,X82,Y82,Z82,AF82,AG82,AH82,AN82,AO82,AP82)+300</f>
        <v>300</v>
      </c>
      <c r="BD82" s="12">
        <f t="shared" ref="BD82:BD91" si="34">SUM(F82,N82,V82,AD82,AL82)</f>
        <v>0</v>
      </c>
      <c r="BE82" s="1" t="s">
        <v>90</v>
      </c>
      <c r="BF82" t="s">
        <v>91</v>
      </c>
      <c r="BH82"/>
      <c r="BJ82"/>
      <c r="BK82"/>
    </row>
    <row r="83" spans="1:63" x14ac:dyDescent="0.25">
      <c r="A83" s="269"/>
      <c r="B83" s="266"/>
      <c r="C83" s="207" t="s">
        <v>165</v>
      </c>
      <c r="D83" s="59"/>
      <c r="E83" s="59"/>
      <c r="F83" s="59"/>
      <c r="G83" s="59"/>
      <c r="H83" s="268"/>
      <c r="I83" s="268"/>
      <c r="J83" s="265"/>
      <c r="K83" s="9"/>
      <c r="L83" s="59"/>
      <c r="M83" s="59"/>
      <c r="N83" s="59"/>
      <c r="O83" s="59"/>
      <c r="P83" s="220"/>
      <c r="Q83" s="220"/>
      <c r="R83" s="234"/>
      <c r="S83" s="9"/>
      <c r="T83" s="59"/>
      <c r="U83" s="59"/>
      <c r="V83" s="59"/>
      <c r="W83" s="59"/>
      <c r="X83" s="220"/>
      <c r="Y83" s="220"/>
      <c r="Z83" s="234"/>
      <c r="AA83" s="9"/>
      <c r="AB83" s="59"/>
      <c r="AC83" s="89"/>
      <c r="AD83" s="89"/>
      <c r="AE83" s="89"/>
      <c r="AF83" s="218"/>
      <c r="AG83" s="218"/>
      <c r="AH83" s="232"/>
      <c r="AI83" s="9"/>
      <c r="AJ83" s="59"/>
      <c r="AK83" s="128"/>
      <c r="AL83" s="128"/>
      <c r="AM83" s="128"/>
      <c r="AN83" s="245"/>
      <c r="AO83" s="245"/>
      <c r="AP83" s="247"/>
      <c r="AQ83" s="9"/>
      <c r="AR83" s="89"/>
      <c r="AS83" s="89"/>
      <c r="AT83" s="89"/>
      <c r="AU83" s="89"/>
      <c r="AV83" s="218"/>
      <c r="AW83" s="218"/>
      <c r="AX83" s="232"/>
      <c r="AY83" s="9"/>
      <c r="AZ83" s="9"/>
      <c r="BA83" s="17"/>
      <c r="BB83" s="12">
        <f t="shared" ref="BB83:BB91" si="35">SUM(D83,E83,G83,L83,M83,O83,T83,U83,W83,AB83,AC83,AE83,AJ83,AK83,AM83)+300</f>
        <v>300</v>
      </c>
      <c r="BC83" s="222"/>
      <c r="BD83" s="12">
        <f t="shared" si="34"/>
        <v>0</v>
      </c>
      <c r="BE83" s="1"/>
      <c r="BF83"/>
      <c r="BH83"/>
      <c r="BJ83"/>
      <c r="BK83"/>
    </row>
    <row r="84" spans="1:63" x14ac:dyDescent="0.25">
      <c r="A84" s="269">
        <v>2</v>
      </c>
      <c r="B84" s="266" t="s">
        <v>34</v>
      </c>
      <c r="C84" s="207" t="s">
        <v>166</v>
      </c>
      <c r="D84" s="150"/>
      <c r="E84" s="59"/>
      <c r="F84" s="59"/>
      <c r="G84" s="59"/>
      <c r="H84" s="267"/>
      <c r="I84" s="267"/>
      <c r="J84" s="264"/>
      <c r="K84" s="8"/>
      <c r="L84" s="59"/>
      <c r="M84" s="59"/>
      <c r="N84" s="59"/>
      <c r="O84" s="59"/>
      <c r="P84" s="219"/>
      <c r="Q84" s="219"/>
      <c r="R84" s="233"/>
      <c r="S84" s="8"/>
      <c r="T84" s="59"/>
      <c r="U84" s="59"/>
      <c r="V84" s="59"/>
      <c r="W84" s="59"/>
      <c r="X84" s="219"/>
      <c r="Y84" s="219"/>
      <c r="Z84" s="233"/>
      <c r="AA84" s="8"/>
      <c r="AB84" s="59"/>
      <c r="AC84" s="128"/>
      <c r="AD84" s="128"/>
      <c r="AE84" s="128"/>
      <c r="AF84" s="244"/>
      <c r="AG84" s="244"/>
      <c r="AH84" s="246"/>
      <c r="AI84" s="8"/>
      <c r="AJ84" s="59"/>
      <c r="AK84" s="89"/>
      <c r="AL84" s="89"/>
      <c r="AM84" s="89"/>
      <c r="AN84" s="217"/>
      <c r="AO84" s="217"/>
      <c r="AP84" s="231"/>
      <c r="AQ84" s="8"/>
      <c r="AR84" s="89"/>
      <c r="AS84" s="89"/>
      <c r="AT84" s="89"/>
      <c r="AU84" s="89"/>
      <c r="AV84" s="217"/>
      <c r="AW84" s="217"/>
      <c r="AX84" s="231"/>
      <c r="AY84" s="8"/>
      <c r="AZ84" s="8"/>
      <c r="BA84" s="2"/>
      <c r="BB84" s="12">
        <f t="shared" si="35"/>
        <v>300</v>
      </c>
      <c r="BC84" s="227">
        <f t="shared" ref="BC84" si="36">SUM(E84,E85,M84,M85,U84,U85,AC84,AC85,AK84,AK85,H84,I84,J84,P84,Q84,R84,X84,Y84,Z84,AF84,AG84,AH84,AN84,AO84,AP84)+300</f>
        <v>300</v>
      </c>
      <c r="BD84" s="12">
        <f t="shared" si="34"/>
        <v>0</v>
      </c>
      <c r="BE84" s="1"/>
      <c r="BF84"/>
      <c r="BH84"/>
      <c r="BJ84"/>
      <c r="BK84"/>
    </row>
    <row r="85" spans="1:63" x14ac:dyDescent="0.25">
      <c r="A85" s="269"/>
      <c r="B85" s="266"/>
      <c r="C85" s="207" t="s">
        <v>167</v>
      </c>
      <c r="D85" s="150"/>
      <c r="E85" s="59"/>
      <c r="F85" s="59"/>
      <c r="G85" s="59"/>
      <c r="H85" s="268"/>
      <c r="I85" s="268"/>
      <c r="J85" s="265"/>
      <c r="K85" s="9"/>
      <c r="L85" s="59"/>
      <c r="M85" s="59"/>
      <c r="N85" s="59"/>
      <c r="O85" s="59"/>
      <c r="P85" s="220"/>
      <c r="Q85" s="220"/>
      <c r="R85" s="234"/>
      <c r="S85" s="9"/>
      <c r="T85" s="59"/>
      <c r="U85" s="59"/>
      <c r="V85" s="59"/>
      <c r="W85" s="59"/>
      <c r="X85" s="220"/>
      <c r="Y85" s="220"/>
      <c r="Z85" s="234"/>
      <c r="AA85" s="9"/>
      <c r="AB85" s="59"/>
      <c r="AC85" s="128"/>
      <c r="AD85" s="128"/>
      <c r="AE85" s="128"/>
      <c r="AF85" s="245"/>
      <c r="AG85" s="245"/>
      <c r="AH85" s="247"/>
      <c r="AI85" s="9"/>
      <c r="AJ85" s="59"/>
      <c r="AK85" s="89"/>
      <c r="AL85" s="89"/>
      <c r="AM85" s="89"/>
      <c r="AN85" s="218"/>
      <c r="AO85" s="218"/>
      <c r="AP85" s="232"/>
      <c r="AQ85" s="9"/>
      <c r="AR85" s="89"/>
      <c r="AS85" s="89"/>
      <c r="AT85" s="89"/>
      <c r="AU85" s="89"/>
      <c r="AV85" s="218"/>
      <c r="AW85" s="218"/>
      <c r="AX85" s="232"/>
      <c r="AY85" s="9"/>
      <c r="AZ85" s="9"/>
      <c r="BA85" s="17"/>
      <c r="BB85" s="12">
        <f t="shared" si="35"/>
        <v>300</v>
      </c>
      <c r="BC85" s="228"/>
      <c r="BD85" s="12">
        <f t="shared" si="34"/>
        <v>0</v>
      </c>
      <c r="BE85" s="1"/>
      <c r="BF85"/>
      <c r="BH85"/>
      <c r="BJ85"/>
      <c r="BK85"/>
    </row>
    <row r="86" spans="1:63" x14ac:dyDescent="0.25">
      <c r="A86" s="269">
        <v>3</v>
      </c>
      <c r="B86" s="266" t="s">
        <v>33</v>
      </c>
      <c r="C86" s="207" t="s">
        <v>168</v>
      </c>
      <c r="D86" s="150"/>
      <c r="E86" s="59"/>
      <c r="F86" s="59"/>
      <c r="G86" s="59"/>
      <c r="H86" s="267"/>
      <c r="I86" s="267"/>
      <c r="J86" s="264"/>
      <c r="K86" s="8"/>
      <c r="L86" s="59"/>
      <c r="M86" s="128"/>
      <c r="N86" s="128"/>
      <c r="O86" s="128"/>
      <c r="P86" s="244"/>
      <c r="Q86" s="244"/>
      <c r="R86" s="246"/>
      <c r="S86" s="8"/>
      <c r="T86" s="59"/>
      <c r="U86" s="89"/>
      <c r="V86" s="89"/>
      <c r="W86" s="89"/>
      <c r="X86" s="231"/>
      <c r="Y86" s="231"/>
      <c r="Z86" s="231"/>
      <c r="AA86" s="8"/>
      <c r="AB86" s="59"/>
      <c r="AC86" s="59"/>
      <c r="AD86" s="59"/>
      <c r="AE86" s="59"/>
      <c r="AF86" s="219"/>
      <c r="AG86" s="219"/>
      <c r="AH86" s="233"/>
      <c r="AI86" s="8"/>
      <c r="AJ86" s="59"/>
      <c r="AK86" s="59"/>
      <c r="AL86" s="59"/>
      <c r="AM86" s="59"/>
      <c r="AN86" s="219"/>
      <c r="AO86" s="219"/>
      <c r="AP86" s="233"/>
      <c r="AQ86" s="8"/>
      <c r="AR86" s="107"/>
      <c r="AS86" s="107"/>
      <c r="AT86" s="107"/>
      <c r="AU86" s="107"/>
      <c r="AV86" s="225" t="s">
        <v>96</v>
      </c>
      <c r="AW86" s="225" t="s">
        <v>97</v>
      </c>
      <c r="AX86" s="240" t="s">
        <v>98</v>
      </c>
      <c r="AY86" s="8"/>
      <c r="AZ86" s="8"/>
      <c r="BA86" s="2"/>
      <c r="BB86" s="12">
        <f t="shared" si="35"/>
        <v>300</v>
      </c>
      <c r="BC86" s="221">
        <f t="shared" ref="BC86" si="37">SUM(E86,E87,M86,M87,U86,U87,AC86,AC87,AK86,AK87,H86,I86,J86,P86,Q86,R86,X86,Y86,Z86,AF86,AG86,AH86,AN86,AO86,AP86)+300</f>
        <v>300</v>
      </c>
      <c r="BD86" s="12">
        <f t="shared" si="34"/>
        <v>0</v>
      </c>
      <c r="BE86" s="1"/>
      <c r="BF86"/>
      <c r="BH86"/>
      <c r="BJ86"/>
      <c r="BK86"/>
    </row>
    <row r="87" spans="1:63" ht="15" customHeight="1" x14ac:dyDescent="0.25">
      <c r="A87" s="269"/>
      <c r="B87" s="266"/>
      <c r="C87" s="207" t="s">
        <v>191</v>
      </c>
      <c r="D87" s="150"/>
      <c r="E87" s="59"/>
      <c r="F87" s="59"/>
      <c r="G87" s="59"/>
      <c r="H87" s="268"/>
      <c r="I87" s="268"/>
      <c r="J87" s="265"/>
      <c r="K87" s="9"/>
      <c r="L87" s="59"/>
      <c r="M87" s="128"/>
      <c r="N87" s="128"/>
      <c r="O87" s="128"/>
      <c r="P87" s="245"/>
      <c r="Q87" s="245"/>
      <c r="R87" s="247"/>
      <c r="S87" s="9"/>
      <c r="T87" s="59"/>
      <c r="U87" s="89"/>
      <c r="V87" s="89"/>
      <c r="W87" s="89"/>
      <c r="X87" s="251"/>
      <c r="Y87" s="251"/>
      <c r="Z87" s="251"/>
      <c r="AA87" s="9"/>
      <c r="AB87" s="59"/>
      <c r="AC87" s="59"/>
      <c r="AD87" s="59"/>
      <c r="AE87" s="59"/>
      <c r="AF87" s="220"/>
      <c r="AG87" s="220"/>
      <c r="AH87" s="234"/>
      <c r="AI87" s="9"/>
      <c r="AJ87" s="59"/>
      <c r="AK87" s="59"/>
      <c r="AL87" s="59"/>
      <c r="AM87" s="59"/>
      <c r="AN87" s="220"/>
      <c r="AO87" s="220"/>
      <c r="AP87" s="234"/>
      <c r="AQ87" s="9"/>
      <c r="AR87" s="107" t="s">
        <v>93</v>
      </c>
      <c r="AS87" s="107" t="s">
        <v>94</v>
      </c>
      <c r="AT87" s="107"/>
      <c r="AU87" s="107" t="s">
        <v>95</v>
      </c>
      <c r="AV87" s="226"/>
      <c r="AW87" s="226"/>
      <c r="AX87" s="241"/>
      <c r="AY87" s="9"/>
      <c r="AZ87" s="9"/>
      <c r="BA87" s="17"/>
      <c r="BB87" s="12">
        <f t="shared" si="35"/>
        <v>300</v>
      </c>
      <c r="BC87" s="222"/>
      <c r="BD87" s="12">
        <f t="shared" si="34"/>
        <v>0</v>
      </c>
      <c r="BE87" s="1"/>
      <c r="BF87"/>
      <c r="BH87"/>
      <c r="BJ87"/>
      <c r="BK87"/>
    </row>
    <row r="88" spans="1:63" x14ac:dyDescent="0.25">
      <c r="A88" s="269">
        <v>4</v>
      </c>
      <c r="B88" s="272" t="s">
        <v>30</v>
      </c>
      <c r="C88" s="207" t="s">
        <v>169</v>
      </c>
      <c r="D88" s="150"/>
      <c r="E88" s="59"/>
      <c r="F88" s="59"/>
      <c r="G88" s="59"/>
      <c r="H88" s="267"/>
      <c r="I88" s="267"/>
      <c r="J88" s="264"/>
      <c r="K88" s="8"/>
      <c r="L88" s="59"/>
      <c r="M88" s="89"/>
      <c r="N88" s="89"/>
      <c r="O88" s="89"/>
      <c r="P88" s="217"/>
      <c r="Q88" s="217"/>
      <c r="R88" s="231"/>
      <c r="S88" s="8"/>
      <c r="T88" s="59"/>
      <c r="U88" s="128"/>
      <c r="V88" s="128"/>
      <c r="W88" s="128"/>
      <c r="X88" s="244"/>
      <c r="Y88" s="244"/>
      <c r="Z88" s="246"/>
      <c r="AA88" s="8"/>
      <c r="AB88" s="59"/>
      <c r="AC88" s="59"/>
      <c r="AD88" s="59"/>
      <c r="AE88" s="59"/>
      <c r="AF88" s="219"/>
      <c r="AG88" s="219"/>
      <c r="AH88" s="233"/>
      <c r="AI88" s="8"/>
      <c r="AJ88" s="59"/>
      <c r="AK88" s="59"/>
      <c r="AL88" s="59"/>
      <c r="AM88" s="59"/>
      <c r="AN88" s="219"/>
      <c r="AO88" s="219"/>
      <c r="AP88" s="233"/>
      <c r="AQ88" s="8"/>
      <c r="AR88" s="89"/>
      <c r="AS88" s="89"/>
      <c r="AT88" s="89"/>
      <c r="AU88" s="89"/>
      <c r="AV88" s="217"/>
      <c r="AW88" s="217"/>
      <c r="AX88" s="231"/>
      <c r="AY88" s="8"/>
      <c r="AZ88" s="8"/>
      <c r="BA88" s="2"/>
      <c r="BB88" s="12">
        <f>SUM(C87,E88,G88,L88,M88,O88,T88,U88,W88,AB88,AC88,AE88,AJ88,AK88,AM88)+300</f>
        <v>300</v>
      </c>
      <c r="BC88" s="229">
        <f t="shared" ref="BC88" si="38">SUM(E88,E89,M88,M89,U88,U89,AC88,AC89,AK88,AK89,H88,I88,J88,P88,Q88,R88,X88,Y88,Z88,AF88,AG88,AH88,AN88,AO88,AP88)+300</f>
        <v>300</v>
      </c>
      <c r="BD88" s="12">
        <f t="shared" si="34"/>
        <v>0</v>
      </c>
      <c r="BE88" s="1"/>
      <c r="BF88"/>
      <c r="BH88"/>
      <c r="BJ88"/>
      <c r="BK88"/>
    </row>
    <row r="89" spans="1:63" x14ac:dyDescent="0.25">
      <c r="A89" s="269"/>
      <c r="B89" s="272"/>
      <c r="C89" s="207" t="s">
        <v>184</v>
      </c>
      <c r="D89" s="150"/>
      <c r="E89" s="59"/>
      <c r="F89" s="59"/>
      <c r="G89" s="59"/>
      <c r="H89" s="268"/>
      <c r="I89" s="268"/>
      <c r="J89" s="265"/>
      <c r="K89" s="9"/>
      <c r="L89" s="59"/>
      <c r="M89" s="89"/>
      <c r="N89" s="89"/>
      <c r="O89" s="89"/>
      <c r="P89" s="218"/>
      <c r="Q89" s="218"/>
      <c r="R89" s="232"/>
      <c r="S89" s="9"/>
      <c r="T89" s="59"/>
      <c r="U89" s="128"/>
      <c r="V89" s="128"/>
      <c r="W89" s="128"/>
      <c r="X89" s="245"/>
      <c r="Y89" s="245"/>
      <c r="Z89" s="247"/>
      <c r="AA89" s="9"/>
      <c r="AB89" s="59"/>
      <c r="AC89" s="59"/>
      <c r="AD89" s="59"/>
      <c r="AE89" s="59"/>
      <c r="AF89" s="220"/>
      <c r="AG89" s="220"/>
      <c r="AH89" s="234"/>
      <c r="AI89" s="9"/>
      <c r="AJ89" s="59"/>
      <c r="AK89" s="59"/>
      <c r="AL89" s="59"/>
      <c r="AM89" s="59"/>
      <c r="AN89" s="220"/>
      <c r="AO89" s="220"/>
      <c r="AP89" s="234"/>
      <c r="AQ89" s="9"/>
      <c r="AR89" s="89"/>
      <c r="AS89" s="89"/>
      <c r="AT89" s="89"/>
      <c r="AU89" s="89"/>
      <c r="AV89" s="218"/>
      <c r="AW89" s="218"/>
      <c r="AX89" s="232"/>
      <c r="AY89" s="9"/>
      <c r="AZ89" s="9"/>
      <c r="BA89" s="17"/>
      <c r="BB89" s="12" t="e">
        <f>SUM(#REF!,E89,G89,L89,M89,O89,T89,U89,W89,AB89,AC89,AE89,AJ89,AK89,AM89)+300</f>
        <v>#REF!</v>
      </c>
      <c r="BC89" s="230"/>
      <c r="BD89" s="12">
        <f t="shared" si="34"/>
        <v>0</v>
      </c>
      <c r="BE89" s="1"/>
      <c r="BF89"/>
      <c r="BH89"/>
      <c r="BJ89"/>
      <c r="BK89"/>
    </row>
    <row r="90" spans="1:63" x14ac:dyDescent="0.25">
      <c r="A90" s="269">
        <v>5</v>
      </c>
      <c r="B90" s="266" t="s">
        <v>92</v>
      </c>
      <c r="C90" s="207" t="s">
        <v>192</v>
      </c>
      <c r="E90" s="89"/>
      <c r="F90" s="89"/>
      <c r="G90" s="89"/>
      <c r="H90" s="217"/>
      <c r="I90" s="217"/>
      <c r="J90" s="231"/>
      <c r="K90" s="8"/>
      <c r="L90" s="59"/>
      <c r="M90" s="59"/>
      <c r="N90" s="59"/>
      <c r="O90" s="59"/>
      <c r="P90" s="219"/>
      <c r="Q90" s="219"/>
      <c r="R90" s="233"/>
      <c r="S90" s="8"/>
      <c r="T90" s="59"/>
      <c r="U90" s="59"/>
      <c r="V90" s="59"/>
      <c r="W90" s="59"/>
      <c r="X90" s="219"/>
      <c r="Y90" s="219"/>
      <c r="Z90" s="233"/>
      <c r="AA90" s="8"/>
      <c r="AB90" s="59"/>
      <c r="AC90" s="59"/>
      <c r="AD90" s="59"/>
      <c r="AE90" s="59"/>
      <c r="AF90" s="219"/>
      <c r="AG90" s="219"/>
      <c r="AH90" s="233"/>
      <c r="AI90" s="8"/>
      <c r="AJ90" s="59"/>
      <c r="AK90" s="59"/>
      <c r="AL90" s="59"/>
      <c r="AM90" s="59"/>
      <c r="AN90" s="219"/>
      <c r="AO90" s="219"/>
      <c r="AP90" s="233"/>
      <c r="AQ90" s="8"/>
      <c r="AR90" s="89"/>
      <c r="AS90" s="89"/>
      <c r="AT90" s="89"/>
      <c r="AU90" s="89"/>
      <c r="AV90" s="217"/>
      <c r="AW90" s="217"/>
      <c r="AX90" s="231"/>
      <c r="AY90" s="8"/>
      <c r="AZ90" s="8"/>
      <c r="BA90" s="2"/>
      <c r="BB90" s="12">
        <f>SUM(C90,E90,G90,L90,M90,O90,T90,U90,W90,AB90,AC90,AE90,AJ90,AK90,AM90)+300</f>
        <v>300</v>
      </c>
      <c r="BC90" s="227">
        <f t="shared" ref="BC90" si="39">SUM(E90,E91,M90,M91,U90,U91,AC90,AC91,AK90,AK91,H90,I90,J90,P90,Q90,R90,X90,Y90,Z90,AF90,AG90,AH90,AN90,AO90,AP90)+300</f>
        <v>300</v>
      </c>
      <c r="BD90" s="12">
        <f t="shared" si="34"/>
        <v>0</v>
      </c>
      <c r="BE90" s="1"/>
      <c r="BF90"/>
      <c r="BH90"/>
      <c r="BJ90"/>
      <c r="BK90"/>
    </row>
    <row r="91" spans="1:63" x14ac:dyDescent="0.25">
      <c r="A91" s="269"/>
      <c r="B91" s="266"/>
      <c r="C91" s="207" t="s">
        <v>170</v>
      </c>
      <c r="D91" s="150"/>
      <c r="E91" s="89"/>
      <c r="F91" s="89"/>
      <c r="G91" s="89"/>
      <c r="H91" s="218"/>
      <c r="I91" s="218"/>
      <c r="J91" s="232"/>
      <c r="K91" s="9"/>
      <c r="L91" s="59"/>
      <c r="M91" s="59"/>
      <c r="N91" s="59"/>
      <c r="O91" s="59"/>
      <c r="P91" s="220"/>
      <c r="Q91" s="220"/>
      <c r="R91" s="234"/>
      <c r="S91" s="9"/>
      <c r="T91" s="59"/>
      <c r="U91" s="59"/>
      <c r="V91" s="59"/>
      <c r="W91" s="59"/>
      <c r="X91" s="220"/>
      <c r="Y91" s="220"/>
      <c r="Z91" s="234"/>
      <c r="AA91" s="9"/>
      <c r="AB91" s="59"/>
      <c r="AC91" s="59"/>
      <c r="AD91" s="59"/>
      <c r="AE91" s="59"/>
      <c r="AF91" s="220"/>
      <c r="AG91" s="220"/>
      <c r="AH91" s="234"/>
      <c r="AI91" s="9"/>
      <c r="AJ91" s="59"/>
      <c r="AK91" s="59"/>
      <c r="AL91" s="59"/>
      <c r="AM91" s="59"/>
      <c r="AN91" s="220"/>
      <c r="AO91" s="220"/>
      <c r="AP91" s="234"/>
      <c r="AQ91" s="9"/>
      <c r="AR91" s="89"/>
      <c r="AS91" s="89"/>
      <c r="AT91" s="89"/>
      <c r="AU91" s="89"/>
      <c r="AV91" s="218"/>
      <c r="AW91" s="218"/>
      <c r="AX91" s="232"/>
      <c r="AY91" s="9"/>
      <c r="AZ91" s="9"/>
      <c r="BA91" s="17"/>
      <c r="BB91" s="12" t="e">
        <f>SUM(#REF!,E91,G91,L91,M91,O91,T91,U91,W91,AB91,AC91,AE91,AJ91,AK91,AM91)+300</f>
        <v>#REF!</v>
      </c>
      <c r="BC91" s="228"/>
      <c r="BD91" s="12">
        <f t="shared" si="34"/>
        <v>0</v>
      </c>
      <c r="BE91" s="1"/>
      <c r="BF91"/>
      <c r="BH91"/>
      <c r="BJ91"/>
      <c r="BK91"/>
    </row>
    <row r="92" spans="1:63" ht="15.95" customHeight="1" x14ac:dyDescent="0.25">
      <c r="A92" s="97"/>
      <c r="B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51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1"/>
      <c r="BF92"/>
      <c r="BH92"/>
      <c r="BJ92"/>
      <c r="BK92"/>
    </row>
    <row r="93" spans="1:63" ht="15" x14ac:dyDescent="0.25">
      <c r="A93" s="95" t="s">
        <v>114</v>
      </c>
      <c r="B93" s="94"/>
      <c r="C93" s="116"/>
      <c r="D93" s="237">
        <v>45417</v>
      </c>
      <c r="E93" s="238"/>
      <c r="F93" s="239"/>
      <c r="G93" s="239"/>
      <c r="H93" s="239"/>
      <c r="I93" s="239"/>
      <c r="J93" s="239"/>
      <c r="K93" s="7"/>
      <c r="L93" s="237">
        <v>45789</v>
      </c>
      <c r="M93" s="238"/>
      <c r="N93" s="239"/>
      <c r="O93" s="239"/>
      <c r="P93" s="239"/>
      <c r="Q93" s="239"/>
      <c r="R93" s="239"/>
      <c r="S93" s="7"/>
      <c r="T93" s="237">
        <v>45431</v>
      </c>
      <c r="U93" s="238"/>
      <c r="V93" s="239"/>
      <c r="W93" s="239"/>
      <c r="X93" s="239"/>
      <c r="Y93" s="239"/>
      <c r="Z93" s="239"/>
      <c r="AA93" s="7"/>
      <c r="AB93" s="237">
        <v>45438</v>
      </c>
      <c r="AC93" s="238"/>
      <c r="AD93" s="239"/>
      <c r="AE93" s="239"/>
      <c r="AF93" s="239"/>
      <c r="AG93" s="239"/>
      <c r="AH93" s="239"/>
      <c r="AI93" s="7"/>
      <c r="AJ93" s="237">
        <v>45445</v>
      </c>
      <c r="AK93" s="238"/>
      <c r="AL93" s="239"/>
      <c r="AM93" s="239"/>
      <c r="AN93" s="239"/>
      <c r="AO93" s="239"/>
      <c r="AP93" s="239"/>
      <c r="AQ93" s="7"/>
      <c r="AR93" s="237">
        <v>45459</v>
      </c>
      <c r="AS93" s="238"/>
      <c r="AT93" s="239"/>
      <c r="AU93" s="239"/>
      <c r="AV93" s="239"/>
      <c r="AW93" s="239"/>
      <c r="AX93" s="239"/>
      <c r="AY93" s="7"/>
      <c r="AZ93" s="131"/>
      <c r="BA93" s="16"/>
      <c r="BB93" s="6"/>
      <c r="BC93" s="6"/>
      <c r="BD93" s="6"/>
      <c r="BE93" s="1"/>
      <c r="BF93"/>
      <c r="BH93"/>
      <c r="BJ93"/>
      <c r="BK93"/>
    </row>
    <row r="94" spans="1:63" ht="15" x14ac:dyDescent="0.25">
      <c r="A94" s="95"/>
      <c r="B94" s="94"/>
      <c r="C94" s="116"/>
      <c r="D94" s="6" t="s">
        <v>21</v>
      </c>
      <c r="E94" s="6" t="s">
        <v>40</v>
      </c>
      <c r="F94" s="19" t="s">
        <v>46</v>
      </c>
      <c r="G94" s="6" t="s">
        <v>42</v>
      </c>
      <c r="H94" s="6" t="s">
        <v>56</v>
      </c>
      <c r="I94" s="6" t="s">
        <v>41</v>
      </c>
      <c r="J94" s="6" t="s">
        <v>43</v>
      </c>
      <c r="K94" s="10"/>
      <c r="L94" s="6" t="s">
        <v>21</v>
      </c>
      <c r="M94" s="6" t="s">
        <v>40</v>
      </c>
      <c r="N94" s="19" t="s">
        <v>46</v>
      </c>
      <c r="O94" s="6" t="s">
        <v>42</v>
      </c>
      <c r="P94" s="6" t="s">
        <v>56</v>
      </c>
      <c r="Q94" s="6" t="s">
        <v>41</v>
      </c>
      <c r="R94" s="6" t="s">
        <v>43</v>
      </c>
      <c r="S94" s="10"/>
      <c r="T94" s="6" t="s">
        <v>21</v>
      </c>
      <c r="U94" s="6" t="s">
        <v>40</v>
      </c>
      <c r="V94" s="19" t="s">
        <v>46</v>
      </c>
      <c r="W94" s="6" t="s">
        <v>42</v>
      </c>
      <c r="X94" s="6" t="s">
        <v>56</v>
      </c>
      <c r="Y94" s="6" t="s">
        <v>41</v>
      </c>
      <c r="Z94" s="6" t="s">
        <v>43</v>
      </c>
      <c r="AA94" s="10"/>
      <c r="AB94" s="6" t="s">
        <v>21</v>
      </c>
      <c r="AC94" s="52" t="s">
        <v>40</v>
      </c>
      <c r="AD94" s="19" t="s">
        <v>46</v>
      </c>
      <c r="AE94" s="6" t="s">
        <v>42</v>
      </c>
      <c r="AF94" s="6" t="s">
        <v>56</v>
      </c>
      <c r="AG94" s="6" t="s">
        <v>41</v>
      </c>
      <c r="AH94" s="6" t="s">
        <v>43</v>
      </c>
      <c r="AI94" s="10"/>
      <c r="AJ94" s="6" t="s">
        <v>21</v>
      </c>
      <c r="AK94" s="6" t="s">
        <v>40</v>
      </c>
      <c r="AL94" s="19" t="s">
        <v>46</v>
      </c>
      <c r="AM94" s="6" t="s">
        <v>42</v>
      </c>
      <c r="AN94" s="6" t="s">
        <v>56</v>
      </c>
      <c r="AO94" s="6" t="s">
        <v>41</v>
      </c>
      <c r="AP94" s="6" t="s">
        <v>43</v>
      </c>
      <c r="AQ94" s="10"/>
      <c r="AR94" s="6" t="s">
        <v>21</v>
      </c>
      <c r="AS94" s="6" t="s">
        <v>40</v>
      </c>
      <c r="AT94" s="19" t="s">
        <v>46</v>
      </c>
      <c r="AU94" s="6" t="s">
        <v>42</v>
      </c>
      <c r="AV94" s="6" t="s">
        <v>56</v>
      </c>
      <c r="AW94" s="6" t="s">
        <v>41</v>
      </c>
      <c r="AX94" s="6" t="s">
        <v>43</v>
      </c>
      <c r="AY94" s="10"/>
      <c r="AZ94" s="10"/>
      <c r="BA94" s="16"/>
      <c r="BB94" s="6" t="s">
        <v>44</v>
      </c>
      <c r="BC94" s="6" t="s">
        <v>45</v>
      </c>
      <c r="BD94" s="6" t="s">
        <v>48</v>
      </c>
      <c r="BE94" s="1"/>
      <c r="BF94"/>
      <c r="BH94"/>
      <c r="BJ94"/>
      <c r="BK94"/>
    </row>
    <row r="95" spans="1:63" x14ac:dyDescent="0.25">
      <c r="A95" s="269">
        <v>1</v>
      </c>
      <c r="B95" s="266" t="s">
        <v>27</v>
      </c>
      <c r="C95" s="207" t="s">
        <v>194</v>
      </c>
      <c r="D95" s="59"/>
      <c r="E95" s="59"/>
      <c r="F95" s="59"/>
      <c r="G95" s="59"/>
      <c r="H95" s="219"/>
      <c r="I95" s="219"/>
      <c r="J95" s="233"/>
      <c r="K95" s="8"/>
      <c r="L95" s="59"/>
      <c r="M95" s="59"/>
      <c r="N95" s="59"/>
      <c r="O95" s="59"/>
      <c r="P95" s="219"/>
      <c r="Q95" s="219"/>
      <c r="R95" s="233"/>
      <c r="S95" s="8"/>
      <c r="T95" s="59"/>
      <c r="U95" s="59"/>
      <c r="V95" s="59"/>
      <c r="W95" s="59"/>
      <c r="X95" s="219"/>
      <c r="Y95" s="219"/>
      <c r="Z95" s="233"/>
      <c r="AA95" s="8"/>
      <c r="AB95" s="59"/>
      <c r="AC95" s="89"/>
      <c r="AD95" s="89"/>
      <c r="AE95" s="89"/>
      <c r="AF95" s="217"/>
      <c r="AG95" s="217"/>
      <c r="AH95" s="231"/>
      <c r="AI95" s="8"/>
      <c r="AJ95" s="59"/>
      <c r="AK95" s="59"/>
      <c r="AL95" s="59"/>
      <c r="AM95" s="59"/>
      <c r="AN95" s="219"/>
      <c r="AO95" s="219"/>
      <c r="AP95" s="233"/>
      <c r="AQ95" s="8"/>
      <c r="AR95" s="89"/>
      <c r="AS95" s="89"/>
      <c r="AT95" s="89"/>
      <c r="AU95" s="89"/>
      <c r="AV95" s="217"/>
      <c r="AW95" s="217"/>
      <c r="AX95" s="231"/>
      <c r="AY95" s="8"/>
      <c r="AZ95" s="8"/>
      <c r="BA95" s="2"/>
      <c r="BB95" s="12">
        <f t="shared" ref="BB95:BB104" si="40">SUM(D95,E95,G95,L95,M95,O95,T95,U95,W95,AB95,AC95,AE95,AJ95,AK95,AM95)+200</f>
        <v>200</v>
      </c>
      <c r="BC95" s="221">
        <f>SUM(E95,E96,M95,M96,U95,U96,AC95,AC96,AK95,AK96,H95,I95,J95,P95,Q95,R95,X95,Y95,Z95,AF95,AG95,AH95,AN95,AO95,AP95)+200</f>
        <v>200</v>
      </c>
      <c r="BD95" s="12">
        <f t="shared" ref="BD95:BD104" si="41">SUM(F95,N95,V95,AD95,AL95)</f>
        <v>0</v>
      </c>
      <c r="BE95" s="1"/>
      <c r="BF95"/>
      <c r="BH95"/>
      <c r="BJ95"/>
      <c r="BK95"/>
    </row>
    <row r="96" spans="1:63" x14ac:dyDescent="0.25">
      <c r="A96" s="269"/>
      <c r="B96" s="266"/>
      <c r="C96" s="207" t="s">
        <v>193</v>
      </c>
      <c r="E96" s="59"/>
      <c r="F96" s="59"/>
      <c r="G96" s="59"/>
      <c r="H96" s="220"/>
      <c r="I96" s="220"/>
      <c r="J96" s="234"/>
      <c r="K96" s="9"/>
      <c r="L96" s="59"/>
      <c r="M96" s="59"/>
      <c r="N96" s="59"/>
      <c r="O96" s="59"/>
      <c r="P96" s="220"/>
      <c r="Q96" s="220"/>
      <c r="R96" s="234"/>
      <c r="S96" s="9"/>
      <c r="T96" s="59"/>
      <c r="U96" s="59"/>
      <c r="V96" s="59"/>
      <c r="W96" s="59"/>
      <c r="X96" s="220"/>
      <c r="Y96" s="220"/>
      <c r="Z96" s="234"/>
      <c r="AA96" s="9"/>
      <c r="AB96" s="59"/>
      <c r="AC96" s="89"/>
      <c r="AD96" s="89"/>
      <c r="AE96" s="89"/>
      <c r="AF96" s="218"/>
      <c r="AG96" s="218"/>
      <c r="AH96" s="232"/>
      <c r="AI96" s="9"/>
      <c r="AJ96" s="59"/>
      <c r="AK96" s="59"/>
      <c r="AL96" s="59"/>
      <c r="AM96" s="59"/>
      <c r="AN96" s="220"/>
      <c r="AO96" s="220"/>
      <c r="AP96" s="234"/>
      <c r="AQ96" s="9"/>
      <c r="AR96" s="89"/>
      <c r="AS96" s="89"/>
      <c r="AT96" s="89"/>
      <c r="AU96" s="89"/>
      <c r="AV96" s="218"/>
      <c r="AW96" s="218"/>
      <c r="AX96" s="232"/>
      <c r="AY96" s="9"/>
      <c r="AZ96" s="9"/>
      <c r="BA96" s="17"/>
      <c r="BB96" s="12">
        <f t="shared" si="40"/>
        <v>200</v>
      </c>
      <c r="BC96" s="222"/>
      <c r="BD96" s="12">
        <f t="shared" si="41"/>
        <v>0</v>
      </c>
      <c r="BE96" s="1"/>
      <c r="BF96"/>
      <c r="BH96"/>
      <c r="BJ96"/>
      <c r="BK96"/>
    </row>
    <row r="97" spans="1:63" x14ac:dyDescent="0.25">
      <c r="A97" s="269">
        <v>2</v>
      </c>
      <c r="B97" s="266" t="s">
        <v>34</v>
      </c>
      <c r="C97" s="207" t="s">
        <v>171</v>
      </c>
      <c r="D97" s="150"/>
      <c r="E97" s="59"/>
      <c r="F97" s="59"/>
      <c r="G97" s="59"/>
      <c r="H97" s="219"/>
      <c r="I97" s="219"/>
      <c r="J97" s="233"/>
      <c r="K97" s="8"/>
      <c r="L97" s="59"/>
      <c r="M97" s="59"/>
      <c r="N97" s="59"/>
      <c r="O97" s="59"/>
      <c r="P97" s="219"/>
      <c r="Q97" s="219"/>
      <c r="R97" s="233"/>
      <c r="S97" s="8"/>
      <c r="T97" s="59"/>
      <c r="U97" s="59"/>
      <c r="V97" s="59"/>
      <c r="W97" s="59"/>
      <c r="X97" s="219"/>
      <c r="Y97" s="219"/>
      <c r="Z97" s="233"/>
      <c r="AA97" s="8"/>
      <c r="AB97" s="59"/>
      <c r="AC97" s="59"/>
      <c r="AD97" s="59"/>
      <c r="AE97" s="59"/>
      <c r="AF97" s="219"/>
      <c r="AG97" s="219"/>
      <c r="AH97" s="233"/>
      <c r="AI97" s="8"/>
      <c r="AJ97" s="59"/>
      <c r="AK97" s="89"/>
      <c r="AL97" s="89"/>
      <c r="AM97" s="89"/>
      <c r="AN97" s="217"/>
      <c r="AO97" s="217"/>
      <c r="AP97" s="231"/>
      <c r="AQ97" s="8"/>
      <c r="AR97" s="89"/>
      <c r="AS97" s="89"/>
      <c r="AT97" s="89"/>
      <c r="AU97" s="89"/>
      <c r="AV97" s="217"/>
      <c r="AW97" s="217"/>
      <c r="AX97" s="231"/>
      <c r="AY97" s="8"/>
      <c r="AZ97" s="8"/>
      <c r="BA97" s="2"/>
      <c r="BB97" s="12">
        <f t="shared" si="40"/>
        <v>200</v>
      </c>
      <c r="BC97" s="221">
        <f>SUM(E97,E98,M97,M98,U97,U98,AC97,AC98,AK97,AK98,H97,I97,J97,P97,Q97,R97,X97,Y97,Z97,AF97,AG97,AH97,AN97,AO97,AP97)+200</f>
        <v>200</v>
      </c>
      <c r="BD97" s="12">
        <f t="shared" si="41"/>
        <v>0</v>
      </c>
      <c r="BE97" s="1"/>
      <c r="BF97"/>
      <c r="BH97"/>
      <c r="BJ97"/>
      <c r="BK97"/>
    </row>
    <row r="98" spans="1:63" x14ac:dyDescent="0.25">
      <c r="A98" s="269"/>
      <c r="B98" s="266"/>
      <c r="C98" s="207" t="s">
        <v>172</v>
      </c>
      <c r="D98" s="150"/>
      <c r="E98" s="59"/>
      <c r="F98" s="59"/>
      <c r="G98" s="59"/>
      <c r="H98" s="220"/>
      <c r="I98" s="220"/>
      <c r="J98" s="234"/>
      <c r="K98" s="9"/>
      <c r="L98" s="59"/>
      <c r="M98" s="59"/>
      <c r="N98" s="59"/>
      <c r="O98" s="59"/>
      <c r="P98" s="220"/>
      <c r="Q98" s="220"/>
      <c r="R98" s="234"/>
      <c r="S98" s="9"/>
      <c r="T98" s="59"/>
      <c r="U98" s="59"/>
      <c r="V98" s="59"/>
      <c r="W98" s="59"/>
      <c r="X98" s="220"/>
      <c r="Y98" s="220"/>
      <c r="Z98" s="234"/>
      <c r="AA98" s="9"/>
      <c r="AB98" s="59"/>
      <c r="AC98" s="59"/>
      <c r="AD98" s="59"/>
      <c r="AE98" s="59"/>
      <c r="AF98" s="220"/>
      <c r="AG98" s="220"/>
      <c r="AH98" s="234"/>
      <c r="AI98" s="9"/>
      <c r="AJ98" s="59"/>
      <c r="AK98" s="89"/>
      <c r="AL98" s="89"/>
      <c r="AM98" s="89"/>
      <c r="AN98" s="218"/>
      <c r="AO98" s="218"/>
      <c r="AP98" s="232"/>
      <c r="AQ98" s="9"/>
      <c r="AR98" s="89"/>
      <c r="AS98" s="89"/>
      <c r="AT98" s="89"/>
      <c r="AU98" s="89"/>
      <c r="AV98" s="218"/>
      <c r="AW98" s="218"/>
      <c r="AX98" s="232"/>
      <c r="AY98" s="9"/>
      <c r="AZ98" s="9"/>
      <c r="BA98" s="17"/>
      <c r="BB98" s="12">
        <f>SUM(D98,E98,G98,L98,M98,O98,T98,U98,W98,AB98,AC98,AE98,AJ98,AK98,AM98)+200</f>
        <v>200</v>
      </c>
      <c r="BC98" s="222"/>
      <c r="BD98" s="12">
        <f t="shared" si="41"/>
        <v>0</v>
      </c>
      <c r="BE98" s="1"/>
      <c r="BF98"/>
      <c r="BH98"/>
      <c r="BJ98"/>
      <c r="BK98"/>
    </row>
    <row r="99" spans="1:63" x14ac:dyDescent="0.25">
      <c r="A99" s="269">
        <v>3</v>
      </c>
      <c r="B99" s="272" t="s">
        <v>33</v>
      </c>
      <c r="C99" s="207" t="s">
        <v>175</v>
      </c>
      <c r="D99" s="59"/>
      <c r="E99" s="59"/>
      <c r="F99" s="59"/>
      <c r="G99" s="59"/>
      <c r="H99" s="219"/>
      <c r="I99" s="219"/>
      <c r="J99" s="233"/>
      <c r="K99" s="8"/>
      <c r="L99" s="59"/>
      <c r="M99" s="59"/>
      <c r="N99" s="59"/>
      <c r="O99" s="59"/>
      <c r="P99" s="219"/>
      <c r="Q99" s="219"/>
      <c r="R99" s="233"/>
      <c r="S99" s="8"/>
      <c r="T99" s="59"/>
      <c r="U99" s="89"/>
      <c r="V99" s="89"/>
      <c r="W99" s="89"/>
      <c r="X99" s="217"/>
      <c r="Y99" s="217"/>
      <c r="Z99" s="231"/>
      <c r="AA99" s="8"/>
      <c r="AB99" s="59"/>
      <c r="AD99" s="59"/>
      <c r="AE99" s="59"/>
      <c r="AF99" s="219"/>
      <c r="AG99" s="219"/>
      <c r="AH99" s="233"/>
      <c r="AI99" s="8"/>
      <c r="AJ99" s="59"/>
      <c r="AK99" s="59"/>
      <c r="AL99" s="59"/>
      <c r="AM99" s="59"/>
      <c r="AN99" s="219"/>
      <c r="AO99" s="219"/>
      <c r="AP99" s="233"/>
      <c r="AQ99" s="8"/>
      <c r="AR99" s="107"/>
      <c r="AS99" s="107"/>
      <c r="AT99" s="107"/>
      <c r="AU99" s="107"/>
      <c r="AV99" s="225" t="s">
        <v>96</v>
      </c>
      <c r="AW99" s="225" t="s">
        <v>97</v>
      </c>
      <c r="AX99" s="240" t="s">
        <v>98</v>
      </c>
      <c r="AY99" s="8"/>
      <c r="AZ99" s="8"/>
      <c r="BA99" s="2"/>
      <c r="BB99" s="12">
        <f>SUM(D99,E99,G99,L99,M99,O99,T99,U99,W99,AB99,AC99,AE99,AJ99,AK99,AM99)+200</f>
        <v>200</v>
      </c>
      <c r="BC99" s="229">
        <f>SUM(E99,E100,M99,M100,U99,U100,AC98,AC100,AK99,AK100,H99,I99,J99,P99,Q99,R99,X99,Y99,Z99,AF99,AG99,AH99,AN99,AO99,AP99)+200</f>
        <v>200</v>
      </c>
      <c r="BD99" s="12">
        <f t="shared" si="41"/>
        <v>0</v>
      </c>
      <c r="BE99" s="1"/>
      <c r="BF99"/>
      <c r="BH99"/>
      <c r="BJ99"/>
      <c r="BK99"/>
    </row>
    <row r="100" spans="1:63" x14ac:dyDescent="0.25">
      <c r="A100" s="269"/>
      <c r="B100" s="272"/>
      <c r="C100" s="207" t="s">
        <v>100</v>
      </c>
      <c r="D100" s="59"/>
      <c r="E100" s="59"/>
      <c r="F100" s="59"/>
      <c r="G100" s="59"/>
      <c r="H100" s="220"/>
      <c r="I100" s="220"/>
      <c r="J100" s="234"/>
      <c r="K100" s="9"/>
      <c r="L100" s="59"/>
      <c r="M100" s="59"/>
      <c r="N100" s="59"/>
      <c r="O100" s="59"/>
      <c r="P100" s="220"/>
      <c r="Q100" s="220"/>
      <c r="R100" s="234"/>
      <c r="S100" s="9"/>
      <c r="T100" s="59"/>
      <c r="U100" s="89"/>
      <c r="V100" s="89"/>
      <c r="W100" s="89"/>
      <c r="X100" s="218"/>
      <c r="Y100" s="218"/>
      <c r="Z100" s="232"/>
      <c r="AA100" s="9"/>
      <c r="AB100" s="59"/>
      <c r="AC100" s="59"/>
      <c r="AD100" s="59"/>
      <c r="AE100" s="59"/>
      <c r="AF100" s="220"/>
      <c r="AG100" s="220"/>
      <c r="AH100" s="234"/>
      <c r="AI100" s="9"/>
      <c r="AJ100" s="59"/>
      <c r="AK100" s="59"/>
      <c r="AL100" s="59"/>
      <c r="AN100" s="220"/>
      <c r="AO100" s="220"/>
      <c r="AP100" s="234"/>
      <c r="AQ100" s="9"/>
      <c r="AR100" s="107" t="s">
        <v>93</v>
      </c>
      <c r="AS100" s="107" t="s">
        <v>94</v>
      </c>
      <c r="AT100" s="107"/>
      <c r="AU100" s="107" t="s">
        <v>95</v>
      </c>
      <c r="AV100" s="226"/>
      <c r="AW100" s="226"/>
      <c r="AX100" s="241"/>
      <c r="AY100" s="9"/>
      <c r="AZ100" s="9"/>
      <c r="BA100" s="17"/>
      <c r="BB100" s="12">
        <f>SUM(D100,E100,G100,L100,M100,O100,T100,U100,W100,AB100,AC100,AE100,AJ100,AK100,AM100)+200</f>
        <v>200</v>
      </c>
      <c r="BC100" s="230"/>
      <c r="BD100" s="12">
        <f t="shared" si="41"/>
        <v>0</v>
      </c>
      <c r="BE100" s="1"/>
      <c r="BF100" s="23"/>
      <c r="BH100"/>
      <c r="BJ100"/>
      <c r="BK100"/>
    </row>
    <row r="101" spans="1:63" x14ac:dyDescent="0.25">
      <c r="A101" s="269">
        <v>4</v>
      </c>
      <c r="B101" s="266" t="s">
        <v>30</v>
      </c>
      <c r="C101" s="207" t="s">
        <v>174</v>
      </c>
      <c r="D101" s="59"/>
      <c r="E101" s="59"/>
      <c r="F101" s="59"/>
      <c r="G101" s="59"/>
      <c r="H101" s="219"/>
      <c r="I101" s="219"/>
      <c r="J101" s="233"/>
      <c r="K101" s="8"/>
      <c r="L101" s="59"/>
      <c r="M101" s="89"/>
      <c r="N101" s="89"/>
      <c r="O101" s="89"/>
      <c r="P101" s="217"/>
      <c r="Q101" s="217"/>
      <c r="R101" s="231"/>
      <c r="S101" s="8"/>
      <c r="T101" s="59"/>
      <c r="U101" s="59"/>
      <c r="V101" s="59"/>
      <c r="W101" s="59"/>
      <c r="X101" s="219"/>
      <c r="Y101" s="219"/>
      <c r="Z101" s="233"/>
      <c r="AA101" s="8"/>
      <c r="AB101" s="59"/>
      <c r="AC101" s="59"/>
      <c r="AD101" s="59"/>
      <c r="AE101" s="59"/>
      <c r="AF101" s="219"/>
      <c r="AG101" s="219"/>
      <c r="AH101" s="233"/>
      <c r="AI101" s="8"/>
      <c r="AK101" s="59"/>
      <c r="AL101" s="59"/>
      <c r="AM101" s="59"/>
      <c r="AN101" s="219"/>
      <c r="AO101" s="219"/>
      <c r="AP101" s="233"/>
      <c r="AQ101" s="8"/>
      <c r="AR101" s="89"/>
      <c r="AS101" s="89"/>
      <c r="AT101" s="89"/>
      <c r="AU101" s="89"/>
      <c r="AV101" s="217"/>
      <c r="AW101" s="217"/>
      <c r="AX101" s="231"/>
      <c r="AY101" s="8"/>
      <c r="AZ101" s="8"/>
      <c r="BA101" s="2"/>
      <c r="BB101" s="12">
        <f>SUM(D101,E101,G101,L101,M101,O101,T101,U101,W101,AB101,AC101,AE101,AJ100,AK101,AM101)+200</f>
        <v>200</v>
      </c>
      <c r="BC101" s="227">
        <f t="shared" ref="BC101" si="42">SUM(E101,E102,M101,M102,U101,U102,AC101,AC102,AK101,AK102,H101,I101,J101,P101,Q101,R101,X101,Y101,Z101,AF101,AG101,AH101,AN101,AO101,AP101)+200</f>
        <v>200</v>
      </c>
      <c r="BD101" s="12">
        <f t="shared" si="41"/>
        <v>0</v>
      </c>
      <c r="BE101" s="1"/>
      <c r="BF101"/>
      <c r="BH101"/>
      <c r="BJ101"/>
      <c r="BK101"/>
    </row>
    <row r="102" spans="1:63" x14ac:dyDescent="0.25">
      <c r="A102" s="269"/>
      <c r="B102" s="266"/>
      <c r="C102" s="207" t="s">
        <v>99</v>
      </c>
      <c r="E102" s="59"/>
      <c r="F102" s="59"/>
      <c r="G102" s="59"/>
      <c r="H102" s="220"/>
      <c r="I102" s="220"/>
      <c r="J102" s="234"/>
      <c r="K102" s="9"/>
      <c r="L102" s="59"/>
      <c r="M102" s="89"/>
      <c r="N102" s="89"/>
      <c r="O102" s="89"/>
      <c r="P102" s="218"/>
      <c r="Q102" s="218"/>
      <c r="R102" s="232"/>
      <c r="S102" s="9"/>
      <c r="T102" s="59"/>
      <c r="U102" s="59"/>
      <c r="V102" s="59"/>
      <c r="W102" s="59"/>
      <c r="X102" s="220"/>
      <c r="Y102" s="220"/>
      <c r="Z102" s="234"/>
      <c r="AA102" s="9"/>
      <c r="AB102" s="59"/>
      <c r="AC102" s="59"/>
      <c r="AD102" s="59"/>
      <c r="AE102" s="59"/>
      <c r="AF102" s="220"/>
      <c r="AG102" s="220"/>
      <c r="AH102" s="234"/>
      <c r="AI102" s="9"/>
      <c r="AJ102" s="59"/>
      <c r="AK102" s="59"/>
      <c r="AL102" s="59"/>
      <c r="AM102" s="59"/>
      <c r="AN102" s="220"/>
      <c r="AO102" s="220"/>
      <c r="AP102" s="234"/>
      <c r="AQ102" s="9"/>
      <c r="AR102" s="89"/>
      <c r="AS102" s="89"/>
      <c r="AT102" s="89"/>
      <c r="AU102" s="89"/>
      <c r="AV102" s="218"/>
      <c r="AW102" s="218"/>
      <c r="AX102" s="232"/>
      <c r="AY102" s="9"/>
      <c r="AZ102" s="9"/>
      <c r="BA102" s="17"/>
      <c r="BB102" s="12">
        <f t="shared" si="40"/>
        <v>200</v>
      </c>
      <c r="BC102" s="228"/>
      <c r="BD102" s="12">
        <f t="shared" si="41"/>
        <v>0</v>
      </c>
      <c r="BE102" s="1"/>
      <c r="BF102"/>
      <c r="BH102"/>
      <c r="BJ102"/>
      <c r="BK102"/>
    </row>
    <row r="103" spans="1:63" x14ac:dyDescent="0.25">
      <c r="A103" s="269">
        <v>5</v>
      </c>
      <c r="B103" s="266" t="s">
        <v>92</v>
      </c>
      <c r="C103" s="207" t="s">
        <v>173</v>
      </c>
      <c r="D103" s="59"/>
      <c r="E103" s="89"/>
      <c r="F103" s="89"/>
      <c r="G103" s="89"/>
      <c r="H103" s="217"/>
      <c r="I103" s="217"/>
      <c r="J103" s="231"/>
      <c r="K103" s="8"/>
      <c r="L103" s="59"/>
      <c r="M103" s="59"/>
      <c r="N103" s="59"/>
      <c r="O103" s="59"/>
      <c r="P103" s="219"/>
      <c r="Q103" s="219"/>
      <c r="R103" s="233"/>
      <c r="S103" s="8"/>
      <c r="T103" s="59"/>
      <c r="U103" s="59"/>
      <c r="V103" s="59"/>
      <c r="W103" s="59"/>
      <c r="X103" s="219"/>
      <c r="Y103" s="219"/>
      <c r="Z103" s="233"/>
      <c r="AA103" s="8"/>
      <c r="AB103" s="59"/>
      <c r="AC103" s="59"/>
      <c r="AD103" s="59"/>
      <c r="AE103" s="59"/>
      <c r="AF103" s="219"/>
      <c r="AG103" s="219"/>
      <c r="AH103" s="233"/>
      <c r="AI103" s="8"/>
      <c r="AJ103" s="59"/>
      <c r="AK103" s="59"/>
      <c r="AL103" s="59"/>
      <c r="AM103" s="59"/>
      <c r="AN103" s="219"/>
      <c r="AO103" s="219"/>
      <c r="AP103" s="233"/>
      <c r="AQ103" s="8"/>
      <c r="AR103" s="89"/>
      <c r="AS103" s="89"/>
      <c r="AT103" s="89"/>
      <c r="AU103" s="89"/>
      <c r="AV103" s="217"/>
      <c r="AW103" s="217"/>
      <c r="AX103" s="231"/>
      <c r="AY103" s="8"/>
      <c r="AZ103" s="8"/>
      <c r="BA103" s="2"/>
      <c r="BB103" s="12">
        <f t="shared" si="40"/>
        <v>200</v>
      </c>
      <c r="BC103" s="227">
        <f t="shared" ref="BC103" si="43">SUM(E103,E104,M103,M104,U103,U104,AC103,AC104,AK103,AK104,H103,I103,J103,P103,Q103,R103,X103,Y103,Z103,AF103,AG103,AH103,AN103,AO103,AP103)+200</f>
        <v>200</v>
      </c>
      <c r="BD103" s="12">
        <f t="shared" si="41"/>
        <v>0</v>
      </c>
      <c r="BE103" s="1"/>
      <c r="BF103"/>
      <c r="BH103"/>
      <c r="BJ103"/>
      <c r="BK103"/>
    </row>
    <row r="104" spans="1:63" x14ac:dyDescent="0.25">
      <c r="A104" s="269"/>
      <c r="B104" s="266"/>
      <c r="C104" s="207" t="s">
        <v>206</v>
      </c>
      <c r="D104" s="59"/>
      <c r="E104" s="89"/>
      <c r="F104" s="89"/>
      <c r="G104" s="89"/>
      <c r="H104" s="218"/>
      <c r="I104" s="218"/>
      <c r="J104" s="232"/>
      <c r="K104" s="9"/>
      <c r="L104" s="59"/>
      <c r="M104" s="59"/>
      <c r="N104" s="59"/>
      <c r="O104" s="59"/>
      <c r="P104" s="220"/>
      <c r="Q104" s="220"/>
      <c r="R104" s="234"/>
      <c r="S104" s="9"/>
      <c r="T104" s="59"/>
      <c r="U104" s="59"/>
      <c r="V104" s="59"/>
      <c r="W104" s="59"/>
      <c r="X104" s="220"/>
      <c r="Y104" s="220"/>
      <c r="Z104" s="234"/>
      <c r="AA104" s="9"/>
      <c r="AB104" s="59"/>
      <c r="AC104" s="59"/>
      <c r="AD104" s="59"/>
      <c r="AE104" s="59"/>
      <c r="AF104" s="220"/>
      <c r="AG104" s="220"/>
      <c r="AH104" s="234"/>
      <c r="AI104" s="9"/>
      <c r="AJ104" s="59"/>
      <c r="AK104" s="59"/>
      <c r="AL104" s="59"/>
      <c r="AM104" s="59"/>
      <c r="AN104" s="220"/>
      <c r="AO104" s="220"/>
      <c r="AP104" s="234"/>
      <c r="AQ104" s="9"/>
      <c r="AR104" s="89"/>
      <c r="AS104" s="89"/>
      <c r="AT104" s="89"/>
      <c r="AU104" s="89"/>
      <c r="AV104" s="218"/>
      <c r="AW104" s="218"/>
      <c r="AX104" s="232"/>
      <c r="AY104" s="9"/>
      <c r="AZ104" s="9"/>
      <c r="BA104" s="17"/>
      <c r="BB104" s="12">
        <f t="shared" si="40"/>
        <v>200</v>
      </c>
      <c r="BC104" s="228"/>
      <c r="BD104" s="12">
        <f t="shared" si="41"/>
        <v>0</v>
      </c>
      <c r="BE104" s="1"/>
      <c r="BF104"/>
      <c r="BH104"/>
      <c r="BJ104"/>
      <c r="BK104"/>
    </row>
    <row r="105" spans="1:63" x14ac:dyDescent="0.25">
      <c r="D105"/>
      <c r="I105" s="4"/>
      <c r="L105"/>
      <c r="BC105" s="14"/>
      <c r="BE105" s="14"/>
      <c r="BF105"/>
      <c r="BG105" s="14"/>
      <c r="BH105" s="1"/>
      <c r="BJ105"/>
      <c r="BK105"/>
    </row>
    <row r="106" spans="1:63" ht="15" x14ac:dyDescent="0.25">
      <c r="A106" s="95" t="s">
        <v>113</v>
      </c>
      <c r="B106" s="94"/>
      <c r="C106" s="116"/>
      <c r="D106" s="237">
        <v>45417</v>
      </c>
      <c r="E106" s="238"/>
      <c r="F106" s="239"/>
      <c r="G106" s="239"/>
      <c r="H106" s="239"/>
      <c r="I106" s="239"/>
      <c r="J106" s="239"/>
      <c r="K106" s="7"/>
      <c r="L106" s="237">
        <v>45789</v>
      </c>
      <c r="M106" s="238"/>
      <c r="N106" s="239"/>
      <c r="O106" s="239"/>
      <c r="P106" s="239"/>
      <c r="Q106" s="239"/>
      <c r="R106" s="239"/>
      <c r="S106" s="7"/>
      <c r="T106" s="237">
        <v>45431</v>
      </c>
      <c r="U106" s="238"/>
      <c r="V106" s="239"/>
      <c r="W106" s="239"/>
      <c r="X106" s="239"/>
      <c r="Y106" s="239"/>
      <c r="Z106" s="239"/>
      <c r="AA106" s="7"/>
      <c r="AB106" s="237">
        <v>45438</v>
      </c>
      <c r="AC106" s="238"/>
      <c r="AD106" s="239"/>
      <c r="AE106" s="239"/>
      <c r="AF106" s="239"/>
      <c r="AG106" s="239"/>
      <c r="AH106" s="239"/>
      <c r="AI106" s="7"/>
      <c r="AJ106" s="237">
        <v>45445</v>
      </c>
      <c r="AK106" s="238"/>
      <c r="AL106" s="239"/>
      <c r="AM106" s="239"/>
      <c r="AN106" s="239"/>
      <c r="AO106" s="239"/>
      <c r="AP106" s="239"/>
      <c r="AQ106" s="7"/>
      <c r="AR106" s="237">
        <v>45459</v>
      </c>
      <c r="AS106" s="238"/>
      <c r="AT106" s="239"/>
      <c r="AU106" s="239"/>
      <c r="AV106" s="239"/>
      <c r="AW106" s="239"/>
      <c r="AX106" s="239"/>
      <c r="AY106" s="7"/>
      <c r="AZ106" s="131"/>
      <c r="BA106" s="16"/>
      <c r="BB106" s="6"/>
      <c r="BC106" s="6"/>
      <c r="BD106" s="6"/>
      <c r="BE106" s="1"/>
      <c r="BF106"/>
      <c r="BH106"/>
      <c r="BJ106"/>
      <c r="BK106"/>
    </row>
    <row r="107" spans="1:63" ht="15" x14ac:dyDescent="0.25">
      <c r="A107" s="95"/>
      <c r="B107" s="94"/>
      <c r="C107" s="116"/>
      <c r="D107" s="6" t="s">
        <v>21</v>
      </c>
      <c r="E107" s="6" t="s">
        <v>40</v>
      </c>
      <c r="F107" s="19" t="s">
        <v>46</v>
      </c>
      <c r="G107" s="6" t="s">
        <v>42</v>
      </c>
      <c r="H107" s="6" t="s">
        <v>56</v>
      </c>
      <c r="I107" s="6" t="s">
        <v>41</v>
      </c>
      <c r="J107" s="6" t="s">
        <v>43</v>
      </c>
      <c r="K107" s="10"/>
      <c r="L107" s="6" t="s">
        <v>21</v>
      </c>
      <c r="M107" s="6" t="s">
        <v>40</v>
      </c>
      <c r="N107" s="19" t="s">
        <v>46</v>
      </c>
      <c r="O107" s="6" t="s">
        <v>42</v>
      </c>
      <c r="P107" s="6" t="s">
        <v>56</v>
      </c>
      <c r="Q107" s="6" t="s">
        <v>41</v>
      </c>
      <c r="R107" s="6" t="s">
        <v>43</v>
      </c>
      <c r="S107" s="10"/>
      <c r="T107" s="6" t="s">
        <v>21</v>
      </c>
      <c r="U107" s="6" t="s">
        <v>40</v>
      </c>
      <c r="V107" s="19" t="s">
        <v>46</v>
      </c>
      <c r="W107" s="6" t="s">
        <v>42</v>
      </c>
      <c r="X107" s="6" t="s">
        <v>56</v>
      </c>
      <c r="Y107" s="6" t="s">
        <v>41</v>
      </c>
      <c r="Z107" s="6" t="s">
        <v>43</v>
      </c>
      <c r="AA107" s="10"/>
      <c r="AB107" s="6" t="s">
        <v>21</v>
      </c>
      <c r="AC107" s="52" t="s">
        <v>40</v>
      </c>
      <c r="AD107" s="19" t="s">
        <v>46</v>
      </c>
      <c r="AE107" s="6" t="s">
        <v>42</v>
      </c>
      <c r="AF107" s="6" t="s">
        <v>56</v>
      </c>
      <c r="AG107" s="6" t="s">
        <v>41</v>
      </c>
      <c r="AH107" s="6" t="s">
        <v>43</v>
      </c>
      <c r="AI107" s="10"/>
      <c r="AJ107" s="6" t="s">
        <v>21</v>
      </c>
      <c r="AK107" s="6" t="s">
        <v>40</v>
      </c>
      <c r="AL107" s="19" t="s">
        <v>46</v>
      </c>
      <c r="AM107" s="6" t="s">
        <v>42</v>
      </c>
      <c r="AN107" s="6" t="s">
        <v>56</v>
      </c>
      <c r="AO107" s="6" t="s">
        <v>41</v>
      </c>
      <c r="AP107" s="6" t="s">
        <v>43</v>
      </c>
      <c r="AQ107" s="10"/>
      <c r="AR107" s="6" t="s">
        <v>21</v>
      </c>
      <c r="AS107" s="6" t="s">
        <v>40</v>
      </c>
      <c r="AT107" s="19" t="s">
        <v>46</v>
      </c>
      <c r="AU107" s="6" t="s">
        <v>42</v>
      </c>
      <c r="AV107" s="6" t="s">
        <v>56</v>
      </c>
      <c r="AW107" s="6" t="s">
        <v>41</v>
      </c>
      <c r="AX107" s="6" t="s">
        <v>43</v>
      </c>
      <c r="AY107" s="10"/>
      <c r="AZ107" s="10"/>
      <c r="BA107" s="16"/>
      <c r="BB107" s="6" t="s">
        <v>44</v>
      </c>
      <c r="BC107" s="6" t="s">
        <v>45</v>
      </c>
      <c r="BD107" s="6" t="s">
        <v>48</v>
      </c>
      <c r="BE107" s="1"/>
      <c r="BF107"/>
      <c r="BH107"/>
      <c r="BJ107"/>
      <c r="BK107"/>
    </row>
    <row r="108" spans="1:63" x14ac:dyDescent="0.25">
      <c r="A108" s="269">
        <v>1</v>
      </c>
      <c r="B108" s="266" t="s">
        <v>27</v>
      </c>
      <c r="C108" s="207" t="s">
        <v>176</v>
      </c>
      <c r="E108" s="59"/>
      <c r="F108" s="59"/>
      <c r="G108" s="59"/>
      <c r="H108" s="219"/>
      <c r="I108" s="219"/>
      <c r="J108" s="233"/>
      <c r="K108" s="8"/>
      <c r="L108" s="59"/>
      <c r="M108" s="59"/>
      <c r="N108" s="59"/>
      <c r="O108" s="59"/>
      <c r="P108" s="219"/>
      <c r="Q108" s="219"/>
      <c r="R108" s="233"/>
      <c r="S108" s="8"/>
      <c r="T108" s="59"/>
      <c r="U108" s="59"/>
      <c r="V108" s="59"/>
      <c r="W108" s="59"/>
      <c r="X108" s="219"/>
      <c r="Y108" s="219"/>
      <c r="Z108" s="233"/>
      <c r="AA108" s="8"/>
      <c r="AB108" s="59"/>
      <c r="AC108" s="89"/>
      <c r="AD108" s="89"/>
      <c r="AE108" s="89"/>
      <c r="AF108" s="217"/>
      <c r="AG108" s="217"/>
      <c r="AH108" s="231"/>
      <c r="AI108" s="8"/>
      <c r="AJ108" s="59"/>
      <c r="AK108" s="59"/>
      <c r="AL108" s="59"/>
      <c r="AM108" s="59"/>
      <c r="AN108" s="219"/>
      <c r="AO108" s="219"/>
      <c r="AP108" s="233"/>
      <c r="AQ108" s="8"/>
      <c r="AR108" s="89"/>
      <c r="AS108" s="89"/>
      <c r="AT108" s="89"/>
      <c r="AU108" s="89"/>
      <c r="AV108" s="217"/>
      <c r="AW108" s="217"/>
      <c r="AX108" s="231"/>
      <c r="AY108" s="8"/>
      <c r="AZ108" s="8"/>
      <c r="BA108" s="2"/>
      <c r="BB108" s="12">
        <f>SUM(D109,E108,G108,L108,M108,O108,T108,U108,W108,AB108,AC108,AE108,AJ108,AK108,AM108)+100</f>
        <v>100</v>
      </c>
      <c r="BC108" s="221">
        <f>SUM(E108,E109,M108,M109,U108,U109,AC108,AC109,AK108,AK109,H108,I108,J108,P108,Q108,R108,X108,Y108,Z108,AF108,AG108,AH108,AN108,AO108,AP108)+200</f>
        <v>200</v>
      </c>
      <c r="BD108" s="12">
        <f t="shared" ref="BD108:BD117" si="44">SUM(F108,N108,V108,AD108,AL108)</f>
        <v>0</v>
      </c>
      <c r="BE108" s="1"/>
      <c r="BF108"/>
      <c r="BH108"/>
      <c r="BJ108"/>
      <c r="BK108"/>
    </row>
    <row r="109" spans="1:63" x14ac:dyDescent="0.25">
      <c r="A109" s="269"/>
      <c r="B109" s="266"/>
      <c r="C109" s="207" t="s">
        <v>199</v>
      </c>
      <c r="D109" s="59"/>
      <c r="E109" s="59"/>
      <c r="F109" s="59"/>
      <c r="G109" s="59"/>
      <c r="H109" s="220"/>
      <c r="I109" s="220"/>
      <c r="J109" s="234"/>
      <c r="K109" s="9"/>
      <c r="L109" s="59"/>
      <c r="M109" s="59"/>
      <c r="N109" s="59"/>
      <c r="O109" s="59"/>
      <c r="P109" s="220"/>
      <c r="Q109" s="220"/>
      <c r="R109" s="234"/>
      <c r="S109" s="9"/>
      <c r="T109" s="59"/>
      <c r="U109" s="59"/>
      <c r="V109" s="59"/>
      <c r="W109" s="59"/>
      <c r="X109" s="220"/>
      <c r="Y109" s="220"/>
      <c r="Z109" s="234"/>
      <c r="AA109" s="9"/>
      <c r="AB109" s="59"/>
      <c r="AC109" s="89"/>
      <c r="AD109" s="89"/>
      <c r="AE109" s="89"/>
      <c r="AF109" s="218"/>
      <c r="AG109" s="218"/>
      <c r="AH109" s="232"/>
      <c r="AI109" s="9"/>
      <c r="AJ109" s="59"/>
      <c r="AK109" s="59"/>
      <c r="AL109" s="59"/>
      <c r="AM109" s="59"/>
      <c r="AN109" s="220"/>
      <c r="AO109" s="220"/>
      <c r="AP109" s="234"/>
      <c r="AQ109" s="9"/>
      <c r="AR109" s="89"/>
      <c r="AS109" s="89"/>
      <c r="AT109" s="89"/>
      <c r="AU109" s="89"/>
      <c r="AV109" s="218"/>
      <c r="AW109" s="218"/>
      <c r="AX109" s="232"/>
      <c r="AY109" s="9"/>
      <c r="AZ109" s="9"/>
      <c r="BA109" s="17"/>
      <c r="BB109" s="12" t="e">
        <f>SUM(#REF!,E109,G109,L109,M109,O109,T109,U109,W109,AB109,AC109,AE109,AJ109,AK109,AM109)+100</f>
        <v>#REF!</v>
      </c>
      <c r="BC109" s="222"/>
      <c r="BD109" s="12">
        <f t="shared" si="44"/>
        <v>0</v>
      </c>
      <c r="BE109" s="1"/>
      <c r="BF109"/>
      <c r="BH109"/>
      <c r="BJ109"/>
      <c r="BK109"/>
    </row>
    <row r="110" spans="1:63" x14ac:dyDescent="0.25">
      <c r="A110" s="269">
        <v>2</v>
      </c>
      <c r="B110" s="266" t="s">
        <v>34</v>
      </c>
      <c r="C110" s="207" t="s">
        <v>187</v>
      </c>
      <c r="D110" s="150"/>
      <c r="E110" s="59"/>
      <c r="F110" s="59"/>
      <c r="G110" s="59"/>
      <c r="H110" s="219"/>
      <c r="I110" s="219"/>
      <c r="J110" s="233"/>
      <c r="K110" s="8"/>
      <c r="L110" s="59"/>
      <c r="M110" s="59"/>
      <c r="N110" s="59"/>
      <c r="O110" s="59"/>
      <c r="P110" s="219"/>
      <c r="Q110" s="219"/>
      <c r="R110" s="233"/>
      <c r="S110" s="8"/>
      <c r="T110" s="59"/>
      <c r="U110" s="59"/>
      <c r="V110" s="59"/>
      <c r="W110" s="59"/>
      <c r="X110" s="219"/>
      <c r="Y110" s="219"/>
      <c r="Z110" s="233"/>
      <c r="AA110" s="8"/>
      <c r="AB110" s="59"/>
      <c r="AC110" s="59"/>
      <c r="AD110" s="59"/>
      <c r="AE110" s="59"/>
      <c r="AF110" s="219"/>
      <c r="AG110" s="219"/>
      <c r="AH110" s="233"/>
      <c r="AI110" s="8"/>
      <c r="AJ110" s="59"/>
      <c r="AK110" s="89"/>
      <c r="AL110" s="89"/>
      <c r="AM110" s="89"/>
      <c r="AN110" s="217"/>
      <c r="AO110" s="217"/>
      <c r="AP110" s="231"/>
      <c r="AQ110" s="8"/>
      <c r="AR110" s="89"/>
      <c r="AS110" s="89"/>
      <c r="AT110" s="89"/>
      <c r="AU110" s="89"/>
      <c r="AV110" s="217"/>
      <c r="AW110" s="217"/>
      <c r="AX110" s="231"/>
      <c r="AY110" s="8"/>
      <c r="AZ110" s="8"/>
      <c r="BA110" s="2"/>
      <c r="BB110" s="12" t="e">
        <f>SUM(D110,E110,#REF!,L110,M110,O110,T110,U110,W110,AB110,AC110,AE110,AJ110,AK110,AM110)+100</f>
        <v>#REF!</v>
      </c>
      <c r="BC110" s="221">
        <f t="shared" ref="BC110" si="45">SUM(E110,E111,M110,M111,U110,U111,AC110,AC111,AK110,AK111,H110,I110,J110,P110,Q110,R110,X110,Y110,Z110,AF110,AG110,AH110,AN110,AO110,AP110)+200</f>
        <v>200</v>
      </c>
      <c r="BD110" s="12">
        <f t="shared" si="44"/>
        <v>0</v>
      </c>
      <c r="BE110" s="1"/>
      <c r="BF110"/>
      <c r="BH110"/>
      <c r="BJ110"/>
      <c r="BK110"/>
    </row>
    <row r="111" spans="1:63" x14ac:dyDescent="0.25">
      <c r="A111" s="269"/>
      <c r="B111" s="266"/>
      <c r="C111" s="207" t="s">
        <v>178</v>
      </c>
      <c r="D111" s="150"/>
      <c r="E111" s="59"/>
      <c r="F111" s="59"/>
      <c r="H111" s="220"/>
      <c r="I111" s="220"/>
      <c r="J111" s="234"/>
      <c r="K111" s="9"/>
      <c r="L111" s="59"/>
      <c r="M111" s="59"/>
      <c r="N111" s="59"/>
      <c r="O111" s="59"/>
      <c r="P111" s="220"/>
      <c r="Q111" s="220"/>
      <c r="R111" s="234"/>
      <c r="S111" s="9"/>
      <c r="T111" s="59"/>
      <c r="U111" s="59"/>
      <c r="V111" s="59"/>
      <c r="W111" s="59"/>
      <c r="X111" s="220"/>
      <c r="Y111" s="220"/>
      <c r="Z111" s="234"/>
      <c r="AA111" s="9"/>
      <c r="AB111" s="59"/>
      <c r="AC111" s="59"/>
      <c r="AD111" s="59"/>
      <c r="AE111" s="59"/>
      <c r="AF111" s="220"/>
      <c r="AG111" s="220"/>
      <c r="AH111" s="234"/>
      <c r="AI111" s="9"/>
      <c r="AJ111" s="59"/>
      <c r="AK111" s="89"/>
      <c r="AL111" s="89"/>
      <c r="AM111" s="89"/>
      <c r="AN111" s="218"/>
      <c r="AO111" s="218"/>
      <c r="AP111" s="232"/>
      <c r="AQ111" s="9"/>
      <c r="AR111" s="89"/>
      <c r="AS111" s="89"/>
      <c r="AT111" s="89"/>
      <c r="AU111" s="89"/>
      <c r="AV111" s="218"/>
      <c r="AW111" s="218"/>
      <c r="AX111" s="232"/>
      <c r="AY111" s="9"/>
      <c r="AZ111" s="9"/>
      <c r="BA111" s="17"/>
      <c r="BB111" s="12">
        <f>SUM(D111,E111,G110,L111,M111,O111,T111,U111,W111,AB111,AC111,AE111,AJ111,AK111,AM111)+100</f>
        <v>100</v>
      </c>
      <c r="BC111" s="222"/>
      <c r="BD111" s="12">
        <f t="shared" si="44"/>
        <v>0</v>
      </c>
      <c r="BE111" s="1"/>
      <c r="BF111"/>
      <c r="BH111"/>
      <c r="BJ111"/>
      <c r="BK111"/>
    </row>
    <row r="112" spans="1:63" x14ac:dyDescent="0.25">
      <c r="A112" s="269">
        <v>3</v>
      </c>
      <c r="B112" s="272" t="s">
        <v>33</v>
      </c>
      <c r="C112" s="207" t="s">
        <v>197</v>
      </c>
      <c r="D112" s="59"/>
      <c r="E112" s="59"/>
      <c r="F112" s="59"/>
      <c r="G112" s="59"/>
      <c r="H112" s="219"/>
      <c r="I112" s="219"/>
      <c r="J112" s="233"/>
      <c r="K112" s="8"/>
      <c r="L112" s="59"/>
      <c r="M112" s="59"/>
      <c r="N112" s="59"/>
      <c r="O112" s="59"/>
      <c r="P112" s="219"/>
      <c r="Q112" s="219"/>
      <c r="R112" s="233"/>
      <c r="S112" s="8"/>
      <c r="T112" s="59"/>
      <c r="U112" s="89"/>
      <c r="V112" s="89"/>
      <c r="W112" s="89"/>
      <c r="X112" s="217"/>
      <c r="Y112" s="217"/>
      <c r="Z112" s="231"/>
      <c r="AA112" s="8"/>
      <c r="AB112" s="59"/>
      <c r="AC112" s="59"/>
      <c r="AD112" s="59"/>
      <c r="AE112" s="59"/>
      <c r="AF112" s="219"/>
      <c r="AG112" s="219"/>
      <c r="AH112" s="233"/>
      <c r="AI112" s="8"/>
      <c r="AJ112" s="59"/>
      <c r="AK112" s="59"/>
      <c r="AL112" s="59"/>
      <c r="AM112" s="59"/>
      <c r="AN112" s="219"/>
      <c r="AO112" s="219"/>
      <c r="AP112" s="233"/>
      <c r="AQ112" s="8"/>
      <c r="AR112" s="107"/>
      <c r="AS112" s="107"/>
      <c r="AT112" s="107"/>
      <c r="AU112" s="107"/>
      <c r="AV112" s="225" t="s">
        <v>96</v>
      </c>
      <c r="AW112" s="225" t="s">
        <v>97</v>
      </c>
      <c r="AX112" s="240" t="s">
        <v>98</v>
      </c>
      <c r="AY112" s="8"/>
      <c r="AZ112" s="8"/>
      <c r="BA112" s="2"/>
      <c r="BB112" s="12">
        <f>SUM(D112,E112,G112,L112,M112,O112,T112,U112,W112,AB112,AC112,AE112,AJ112,AK112,AM112)+100</f>
        <v>100</v>
      </c>
      <c r="BC112" s="229">
        <f t="shared" ref="BC112" si="46">SUM(E112,E113,M112,M113,U112,U113,AC112,AC113,AK112,AK113,H112,I112,J112,P112,Q112,R112,X112,Y112,Z112,AF112,AG112,AH112,AN112,AO112,AP112)+200</f>
        <v>200</v>
      </c>
      <c r="BD112" s="12">
        <f t="shared" si="44"/>
        <v>0</v>
      </c>
      <c r="BE112" s="1"/>
      <c r="BF112"/>
      <c r="BH112"/>
      <c r="BJ112"/>
      <c r="BK112"/>
    </row>
    <row r="113" spans="1:63" x14ac:dyDescent="0.25">
      <c r="A113" s="269"/>
      <c r="B113" s="272"/>
      <c r="C113" s="282" t="s">
        <v>204</v>
      </c>
      <c r="D113" s="59"/>
      <c r="E113" s="59"/>
      <c r="F113" s="59"/>
      <c r="G113" s="59"/>
      <c r="H113" s="220"/>
      <c r="I113" s="220"/>
      <c r="J113" s="234"/>
      <c r="K113" s="9"/>
      <c r="L113" s="59"/>
      <c r="M113" s="59"/>
      <c r="N113" s="59"/>
      <c r="O113" s="59"/>
      <c r="P113" s="220"/>
      <c r="Q113" s="220"/>
      <c r="R113" s="234"/>
      <c r="S113" s="9"/>
      <c r="T113" s="59"/>
      <c r="U113" s="89"/>
      <c r="V113" s="89"/>
      <c r="W113" s="89"/>
      <c r="X113" s="218"/>
      <c r="Y113" s="218"/>
      <c r="Z113" s="232"/>
      <c r="AA113" s="9"/>
      <c r="AB113" s="59"/>
      <c r="AC113" s="59"/>
      <c r="AD113" s="59"/>
      <c r="AE113" s="59"/>
      <c r="AF113" s="220"/>
      <c r="AG113" s="220"/>
      <c r="AH113" s="234"/>
      <c r="AI113" s="9"/>
      <c r="AJ113" s="59"/>
      <c r="AK113" s="59"/>
      <c r="AL113" s="59"/>
      <c r="AM113" s="59"/>
      <c r="AN113" s="220"/>
      <c r="AO113" s="220"/>
      <c r="AP113" s="234"/>
      <c r="AQ113" s="9"/>
      <c r="AR113" s="107" t="s">
        <v>93</v>
      </c>
      <c r="AS113" s="107" t="s">
        <v>94</v>
      </c>
      <c r="AT113" s="107"/>
      <c r="AU113" s="107" t="s">
        <v>95</v>
      </c>
      <c r="AV113" s="226"/>
      <c r="AW113" s="226"/>
      <c r="AX113" s="241"/>
      <c r="AY113" s="9"/>
      <c r="AZ113" s="9"/>
      <c r="BA113" s="17"/>
      <c r="BB113" s="12">
        <f>SUM(D113,E113,G113,L113,M113,O113,T113,U113,W113,AB113,AC113,AE113,AJ113,AK113,AM113)+100</f>
        <v>100</v>
      </c>
      <c r="BC113" s="230"/>
      <c r="BD113" s="12">
        <f t="shared" si="44"/>
        <v>0</v>
      </c>
      <c r="BE113" s="1"/>
      <c r="BF113"/>
      <c r="BH113"/>
      <c r="BJ113"/>
      <c r="BK113"/>
    </row>
    <row r="114" spans="1:63" x14ac:dyDescent="0.25">
      <c r="A114" s="269">
        <v>4</v>
      </c>
      <c r="B114" s="266" t="s">
        <v>30</v>
      </c>
      <c r="C114" s="207" t="s">
        <v>177</v>
      </c>
      <c r="E114" s="59"/>
      <c r="F114" s="59"/>
      <c r="G114" s="59"/>
      <c r="H114" s="219"/>
      <c r="I114" s="219"/>
      <c r="J114" s="233"/>
      <c r="K114" s="8"/>
      <c r="L114" s="59"/>
      <c r="M114" s="89"/>
      <c r="N114" s="89"/>
      <c r="O114" s="89"/>
      <c r="P114" s="217"/>
      <c r="Q114" s="217"/>
      <c r="R114" s="231"/>
      <c r="S114" s="8"/>
      <c r="T114" s="59"/>
      <c r="U114" s="59"/>
      <c r="V114" s="59"/>
      <c r="W114" s="59"/>
      <c r="X114" s="219"/>
      <c r="Y114" s="219"/>
      <c r="Z114" s="233"/>
      <c r="AA114" s="8"/>
      <c r="AB114" s="59"/>
      <c r="AC114" s="59"/>
      <c r="AD114" s="59"/>
      <c r="AE114" s="59"/>
      <c r="AF114" s="219"/>
      <c r="AG114" s="219"/>
      <c r="AH114" s="233"/>
      <c r="AI114" s="8"/>
      <c r="AK114" s="59"/>
      <c r="AL114" s="59"/>
      <c r="AM114" s="59"/>
      <c r="AN114" s="219"/>
      <c r="AO114" s="219"/>
      <c r="AP114" s="233"/>
      <c r="AQ114" s="8"/>
      <c r="AR114" s="89"/>
      <c r="AS114" s="89"/>
      <c r="AT114" s="89"/>
      <c r="AU114" s="89"/>
      <c r="AV114" s="217"/>
      <c r="AW114" s="217"/>
      <c r="AX114" s="231"/>
      <c r="AY114" s="8"/>
      <c r="AZ114" s="8"/>
      <c r="BA114" s="2"/>
      <c r="BB114" s="12">
        <f>SUM(D114,E114,G114,L114,M114,O114,T114,U114,W114,AB114,AC114,AE114,AJ115,AK114,AM114)+100</f>
        <v>100</v>
      </c>
      <c r="BC114" s="227">
        <f t="shared" ref="BC114" si="47">SUM(E114,E115,M114,M115,U114,U115,AC114,AC115,AK114,AK115,H114,I114,J114,P114,Q114,R114,X114,Y114,Z114,AF114,AG114,AH114,AN114,AO114,AP114)+200</f>
        <v>200</v>
      </c>
      <c r="BD114" s="12">
        <f t="shared" si="44"/>
        <v>0</v>
      </c>
      <c r="BE114" s="1"/>
      <c r="BF114"/>
      <c r="BH114"/>
      <c r="BJ114"/>
      <c r="BK114"/>
    </row>
    <row r="115" spans="1:63" x14ac:dyDescent="0.25">
      <c r="A115" s="269"/>
      <c r="B115" s="266"/>
      <c r="C115" s="282" t="s">
        <v>206</v>
      </c>
      <c r="D115" s="168"/>
      <c r="E115" s="59"/>
      <c r="F115" s="59"/>
      <c r="G115" s="59"/>
      <c r="H115" s="220"/>
      <c r="I115" s="220"/>
      <c r="J115" s="234"/>
      <c r="K115" s="9"/>
      <c r="L115" s="59"/>
      <c r="M115" s="89"/>
      <c r="N115" s="89"/>
      <c r="O115" s="89"/>
      <c r="P115" s="218"/>
      <c r="Q115" s="218"/>
      <c r="R115" s="232"/>
      <c r="S115" s="9"/>
      <c r="T115" s="59"/>
      <c r="U115" s="59"/>
      <c r="V115" s="59"/>
      <c r="W115" s="59"/>
      <c r="X115" s="220"/>
      <c r="Y115" s="220"/>
      <c r="Z115" s="234"/>
      <c r="AA115" s="9"/>
      <c r="AB115" s="59"/>
      <c r="AC115" s="59"/>
      <c r="AD115" s="59"/>
      <c r="AE115" s="59"/>
      <c r="AF115" s="220"/>
      <c r="AG115" s="220"/>
      <c r="AH115" s="234"/>
      <c r="AI115" s="9"/>
      <c r="AJ115" s="59"/>
      <c r="AK115" s="59"/>
      <c r="AL115" s="59"/>
      <c r="AM115" s="59"/>
      <c r="AN115" s="220"/>
      <c r="AO115" s="220"/>
      <c r="AP115" s="234"/>
      <c r="AQ115" s="9"/>
      <c r="AR115" s="89"/>
      <c r="AS115" s="89"/>
      <c r="AT115" s="89"/>
      <c r="AU115" s="89"/>
      <c r="AV115" s="218"/>
      <c r="AW115" s="218"/>
      <c r="AX115" s="232"/>
      <c r="AY115" s="9"/>
      <c r="AZ115" s="9"/>
      <c r="BA115" s="17"/>
      <c r="BB115" s="12">
        <f>SUM(D115,E115,G115,L115,M115,O115,T115,U115,W115,AB115,AC115,AE115,AJ115,AK115,AM115)+100</f>
        <v>100</v>
      </c>
      <c r="BC115" s="228"/>
      <c r="BD115" s="12">
        <f t="shared" si="44"/>
        <v>0</v>
      </c>
      <c r="BE115" s="1"/>
      <c r="BF115"/>
      <c r="BH115"/>
      <c r="BJ115"/>
      <c r="BK115"/>
    </row>
    <row r="116" spans="1:63" x14ac:dyDescent="0.25">
      <c r="A116" s="269">
        <v>5</v>
      </c>
      <c r="B116" s="266" t="s">
        <v>92</v>
      </c>
      <c r="C116" s="207" t="s">
        <v>205</v>
      </c>
      <c r="E116" s="89"/>
      <c r="F116" s="89"/>
      <c r="G116" s="89"/>
      <c r="H116" s="217"/>
      <c r="I116" s="217"/>
      <c r="J116" s="231"/>
      <c r="K116" s="8"/>
      <c r="L116" s="59"/>
      <c r="M116" s="59"/>
      <c r="N116" s="59"/>
      <c r="O116" s="59"/>
      <c r="P116" s="219"/>
      <c r="Q116" s="219"/>
      <c r="R116" s="233"/>
      <c r="S116" s="8"/>
      <c r="T116" s="59"/>
      <c r="U116" s="59"/>
      <c r="V116" s="59"/>
      <c r="W116" s="59"/>
      <c r="X116" s="219"/>
      <c r="Y116" s="219"/>
      <c r="Z116" s="233"/>
      <c r="AA116" s="8"/>
      <c r="AB116" s="59"/>
      <c r="AC116" s="59"/>
      <c r="AD116" s="59"/>
      <c r="AE116" s="59"/>
      <c r="AF116" s="219"/>
      <c r="AG116" s="219"/>
      <c r="AH116" s="233"/>
      <c r="AI116" s="8"/>
      <c r="AJ116" s="59"/>
      <c r="AK116" s="59"/>
      <c r="AL116" s="59"/>
      <c r="AM116" s="59"/>
      <c r="AN116" s="219"/>
      <c r="AO116" s="219"/>
      <c r="AP116" s="233"/>
      <c r="AQ116" s="8"/>
      <c r="AR116" s="89"/>
      <c r="AS116" s="89"/>
      <c r="AT116" s="89"/>
      <c r="AU116" s="89"/>
      <c r="AV116" s="217"/>
      <c r="AW116" s="217"/>
      <c r="AX116" s="231"/>
      <c r="AY116" s="8"/>
      <c r="AZ116" s="8"/>
      <c r="BA116" s="2"/>
      <c r="BB116" s="12">
        <f t="shared" ref="BB116:BB117" si="48">SUM(D116,E116,G116,L116,M116,O116,T116,U116,W116,AB116,AC116,AE116,AJ116,AK116,AM116)+100</f>
        <v>100</v>
      </c>
      <c r="BC116" s="227">
        <f t="shared" ref="BC116" si="49">SUM(E116,E117,M116,M117,U116,U117,AC116,AC117,AK116,AK117,H116,I116,J116,P116,Q116,R116,X116,Y116,Z116,AF116,AG116,AH116,AN116,AO116,AP116)+200</f>
        <v>200</v>
      </c>
      <c r="BD116" s="12">
        <f t="shared" si="44"/>
        <v>0</v>
      </c>
      <c r="BE116" s="1"/>
      <c r="BF116"/>
      <c r="BH116"/>
      <c r="BJ116"/>
      <c r="BK116"/>
    </row>
    <row r="117" spans="1:63" x14ac:dyDescent="0.25">
      <c r="A117" s="269"/>
      <c r="B117" s="266"/>
      <c r="C117" s="207" t="s">
        <v>198</v>
      </c>
      <c r="D117" s="59"/>
      <c r="E117" s="89"/>
      <c r="F117" s="89"/>
      <c r="G117" s="89"/>
      <c r="H117" s="218"/>
      <c r="I117" s="218"/>
      <c r="J117" s="232"/>
      <c r="K117" s="9"/>
      <c r="L117" s="59"/>
      <c r="M117" s="59"/>
      <c r="N117" s="59"/>
      <c r="O117" s="59"/>
      <c r="P117" s="220"/>
      <c r="Q117" s="220"/>
      <c r="R117" s="234"/>
      <c r="S117" s="9"/>
      <c r="T117" s="59"/>
      <c r="U117" s="59"/>
      <c r="V117" s="59"/>
      <c r="W117" s="59"/>
      <c r="X117" s="220"/>
      <c r="Y117" s="220"/>
      <c r="Z117" s="234"/>
      <c r="AA117" s="9"/>
      <c r="AB117" s="59"/>
      <c r="AC117" s="59"/>
      <c r="AD117" s="59"/>
      <c r="AE117" s="59"/>
      <c r="AF117" s="220"/>
      <c r="AG117" s="220"/>
      <c r="AH117" s="234"/>
      <c r="AI117" s="9"/>
      <c r="AJ117" s="59"/>
      <c r="AK117" s="59"/>
      <c r="AL117" s="59"/>
      <c r="AM117" s="59"/>
      <c r="AN117" s="220"/>
      <c r="AO117" s="220"/>
      <c r="AP117" s="234"/>
      <c r="AQ117" s="9"/>
      <c r="AR117" s="89"/>
      <c r="AS117" s="89"/>
      <c r="AT117" s="89"/>
      <c r="AU117" s="89"/>
      <c r="AV117" s="218"/>
      <c r="AW117" s="218"/>
      <c r="AX117" s="232"/>
      <c r="AY117" s="9"/>
      <c r="AZ117" s="9"/>
      <c r="BA117" s="17"/>
      <c r="BB117" s="12">
        <f t="shared" si="48"/>
        <v>100</v>
      </c>
      <c r="BC117" s="228"/>
      <c r="BD117" s="12">
        <f t="shared" si="44"/>
        <v>0</v>
      </c>
      <c r="BE117" s="1"/>
      <c r="BF117"/>
      <c r="BH117"/>
      <c r="BJ117"/>
      <c r="BK117"/>
    </row>
    <row r="118" spans="1:63" x14ac:dyDescent="0.25">
      <c r="C118" s="277"/>
      <c r="D118"/>
      <c r="K118" s="4"/>
      <c r="L118"/>
      <c r="BE118" s="14"/>
      <c r="BF118"/>
      <c r="BG118" s="14"/>
      <c r="BH118"/>
      <c r="BI118" s="14"/>
      <c r="BJ118" s="1"/>
      <c r="BK118"/>
    </row>
    <row r="119" spans="1:63" ht="15" x14ac:dyDescent="0.25">
      <c r="A119" s="25"/>
      <c r="B119" s="25"/>
      <c r="D119" s="25"/>
      <c r="E119" s="25"/>
      <c r="F119" s="25"/>
      <c r="G119" s="173"/>
      <c r="H119" s="23"/>
      <c r="I119" s="23"/>
      <c r="J119" s="23"/>
      <c r="K119" s="23"/>
      <c r="L119" s="23"/>
      <c r="M119" s="23"/>
      <c r="N119" s="23"/>
      <c r="O119" s="173"/>
      <c r="P119" s="174"/>
      <c r="Q119" s="174"/>
      <c r="R119" s="25"/>
      <c r="S119" s="25"/>
      <c r="T119" s="25"/>
      <c r="U119" s="25"/>
      <c r="V119" s="25"/>
      <c r="W119" s="173"/>
      <c r="X119" s="174"/>
      <c r="Y119" s="174"/>
      <c r="Z119" s="25"/>
      <c r="AA119" s="25"/>
      <c r="AB119" s="25"/>
      <c r="AC119" s="25"/>
      <c r="AD119" s="25"/>
      <c r="AE119" s="173"/>
      <c r="AF119" s="174"/>
      <c r="AG119" s="174"/>
      <c r="AH119" s="25"/>
      <c r="AI119" s="25"/>
      <c r="AJ119" s="25"/>
      <c r="AK119" s="25"/>
      <c r="AL119" s="25"/>
      <c r="AM119" s="173"/>
      <c r="AN119" s="173"/>
      <c r="AO119" s="136"/>
      <c r="AP119" s="175"/>
      <c r="AQ119" s="175"/>
      <c r="AR119" s="1"/>
      <c r="BF119"/>
      <c r="BH119"/>
      <c r="BJ119"/>
      <c r="BK119"/>
    </row>
    <row r="120" spans="1:63" ht="15" x14ac:dyDescent="0.25">
      <c r="A120" s="175"/>
      <c r="B120" s="176" t="s">
        <v>46</v>
      </c>
      <c r="D120" s="175"/>
      <c r="E120" s="175"/>
      <c r="F120" s="175"/>
      <c r="G120" s="175"/>
      <c r="H120" s="175"/>
      <c r="I120" s="175"/>
      <c r="J120" s="176" t="s">
        <v>46</v>
      </c>
      <c r="K120" s="175"/>
      <c r="L120" s="175"/>
      <c r="M120" s="175"/>
      <c r="N120" s="175"/>
      <c r="O120" s="175"/>
      <c r="P120" s="175"/>
      <c r="Q120" s="176"/>
      <c r="R120" s="176" t="s">
        <v>46</v>
      </c>
      <c r="S120" s="175"/>
      <c r="T120" s="175"/>
      <c r="U120" s="175"/>
      <c r="V120" s="175"/>
      <c r="W120" s="175"/>
      <c r="X120" s="175"/>
      <c r="Y120" s="175"/>
      <c r="Z120" s="176" t="s">
        <v>46</v>
      </c>
      <c r="AA120" s="175"/>
      <c r="AB120" s="175"/>
      <c r="AC120" s="175"/>
      <c r="AD120" s="175"/>
      <c r="AE120" s="175"/>
      <c r="AF120" s="175"/>
      <c r="AG120" s="175"/>
      <c r="AH120" s="176"/>
      <c r="AI120" s="175"/>
      <c r="AJ120" s="175"/>
      <c r="AK120" s="175"/>
      <c r="AL120" s="175"/>
      <c r="AM120" s="175"/>
      <c r="AN120" s="175"/>
      <c r="AO120" s="136"/>
      <c r="AP120" s="175"/>
      <c r="AQ120" s="175"/>
      <c r="AR120" s="1"/>
      <c r="BF120"/>
      <c r="BH120"/>
      <c r="BJ120"/>
      <c r="BK120"/>
    </row>
    <row r="121" spans="1:63" x14ac:dyDescent="0.25">
      <c r="A121" s="132"/>
      <c r="B121" s="132"/>
      <c r="C121" s="276"/>
      <c r="D121" s="249"/>
      <c r="E121" s="249"/>
      <c r="F121" s="249"/>
      <c r="G121" s="132"/>
      <c r="H121" s="132"/>
      <c r="I121" s="132"/>
      <c r="J121" s="132"/>
      <c r="K121" s="132"/>
      <c r="L121" s="249"/>
      <c r="M121" s="249"/>
      <c r="N121" s="249"/>
      <c r="O121" s="132"/>
      <c r="P121" s="132"/>
      <c r="Q121" s="132"/>
      <c r="R121" s="132"/>
      <c r="S121" s="132"/>
      <c r="T121" s="249"/>
      <c r="U121" s="249"/>
      <c r="V121" s="249"/>
      <c r="W121" s="132"/>
      <c r="X121" s="132"/>
      <c r="Y121" s="132"/>
      <c r="Z121" s="132"/>
      <c r="AA121" s="132"/>
      <c r="AB121" s="249"/>
      <c r="AC121" s="249"/>
      <c r="AD121" s="249"/>
      <c r="AE121" s="132"/>
      <c r="AF121" s="132"/>
      <c r="AG121" s="132"/>
      <c r="AH121" s="132"/>
      <c r="AI121" s="132"/>
      <c r="AJ121" s="249"/>
      <c r="AK121" s="249"/>
      <c r="AL121" s="249"/>
      <c r="AM121" s="132"/>
      <c r="AN121" s="132"/>
      <c r="AO121" s="132"/>
      <c r="AP121" s="177"/>
      <c r="AQ121" s="248"/>
      <c r="AR121" s="1"/>
      <c r="BF121"/>
      <c r="BH121"/>
      <c r="BJ121"/>
      <c r="BK121"/>
    </row>
    <row r="122" spans="1:63" x14ac:dyDescent="0.25">
      <c r="A122" s="132"/>
      <c r="B122" s="132"/>
      <c r="C122" s="132"/>
      <c r="D122" s="250"/>
      <c r="E122" s="250"/>
      <c r="F122" s="250"/>
      <c r="G122" s="25"/>
      <c r="H122" s="132"/>
      <c r="I122" s="132"/>
      <c r="J122" s="132"/>
      <c r="K122" s="132"/>
      <c r="L122" s="250"/>
      <c r="M122" s="250"/>
      <c r="N122" s="250"/>
      <c r="O122" s="25"/>
      <c r="P122" s="132"/>
      <c r="Q122" s="132"/>
      <c r="R122" s="132"/>
      <c r="S122" s="132"/>
      <c r="T122" s="250"/>
      <c r="U122" s="250"/>
      <c r="V122" s="250"/>
      <c r="W122" s="25"/>
      <c r="X122" s="132"/>
      <c r="Y122" s="132"/>
      <c r="Z122" s="132"/>
      <c r="AA122" s="132"/>
      <c r="AB122" s="250"/>
      <c r="AC122" s="250"/>
      <c r="AD122" s="250"/>
      <c r="AE122" s="25"/>
      <c r="AF122" s="132"/>
      <c r="AG122" s="132"/>
      <c r="AH122" s="132"/>
      <c r="AI122" s="132"/>
      <c r="AJ122" s="250"/>
      <c r="AK122" s="250"/>
      <c r="AL122" s="250"/>
      <c r="AM122" s="25"/>
      <c r="AN122" s="25"/>
      <c r="AO122" s="135"/>
      <c r="AP122" s="177"/>
      <c r="AQ122" s="248"/>
      <c r="AR122" s="1"/>
      <c r="BF122"/>
      <c r="BH122"/>
      <c r="BJ122"/>
      <c r="BK122"/>
    </row>
    <row r="123" spans="1:63" x14ac:dyDescent="0.25">
      <c r="A123" s="132"/>
      <c r="B123" s="132"/>
      <c r="C123" s="132"/>
      <c r="D123" s="249"/>
      <c r="E123" s="249"/>
      <c r="F123" s="249"/>
      <c r="G123" s="132"/>
      <c r="H123" s="132"/>
      <c r="I123" s="132"/>
      <c r="J123" s="132"/>
      <c r="K123" s="132"/>
      <c r="L123" s="249"/>
      <c r="M123" s="249"/>
      <c r="N123" s="249"/>
      <c r="O123" s="132"/>
      <c r="P123" s="132"/>
      <c r="Q123" s="132"/>
      <c r="R123" s="132"/>
      <c r="S123" s="132"/>
      <c r="T123" s="249"/>
      <c r="U123" s="249"/>
      <c r="V123" s="249"/>
      <c r="W123" s="132"/>
      <c r="X123" s="132"/>
      <c r="Y123" s="132"/>
      <c r="Z123" s="132"/>
      <c r="AA123" s="132"/>
      <c r="AB123" s="249"/>
      <c r="AC123" s="249"/>
      <c r="AD123" s="249"/>
      <c r="AE123" s="132"/>
      <c r="AF123" s="132"/>
      <c r="AG123" s="132"/>
      <c r="AH123" s="132"/>
      <c r="AI123" s="132"/>
      <c r="AJ123" s="249"/>
      <c r="AK123" s="249"/>
      <c r="AL123" s="249"/>
      <c r="AM123" s="132"/>
      <c r="AN123" s="132"/>
      <c r="AO123" s="132"/>
      <c r="AP123" s="177"/>
      <c r="AQ123" s="248"/>
      <c r="AR123" s="1"/>
      <c r="BF123"/>
      <c r="BH123"/>
      <c r="BJ123"/>
      <c r="BK123"/>
    </row>
    <row r="124" spans="1:63" x14ac:dyDescent="0.25">
      <c r="A124" s="132"/>
      <c r="B124" s="132"/>
      <c r="C124" s="132"/>
      <c r="D124" s="250"/>
      <c r="E124" s="250"/>
      <c r="F124" s="250"/>
      <c r="G124" s="25"/>
      <c r="H124" s="132"/>
      <c r="I124" s="132"/>
      <c r="J124" s="132"/>
      <c r="K124" s="132"/>
      <c r="L124" s="250"/>
      <c r="M124" s="250"/>
      <c r="N124" s="250"/>
      <c r="O124" s="25"/>
      <c r="P124" s="132"/>
      <c r="Q124" s="132"/>
      <c r="R124" s="132"/>
      <c r="S124" s="132"/>
      <c r="T124" s="250"/>
      <c r="U124" s="250"/>
      <c r="V124" s="250"/>
      <c r="W124" s="25"/>
      <c r="X124" s="132"/>
      <c r="Y124" s="132"/>
      <c r="Z124" s="132"/>
      <c r="AA124" s="132"/>
      <c r="AB124" s="250"/>
      <c r="AC124" s="250"/>
      <c r="AD124" s="250"/>
      <c r="AE124" s="25"/>
      <c r="AF124" s="132"/>
      <c r="AG124" s="132"/>
      <c r="AH124" s="132"/>
      <c r="AI124" s="132"/>
      <c r="AJ124" s="250"/>
      <c r="AK124" s="250"/>
      <c r="AL124" s="250"/>
      <c r="AM124" s="25"/>
      <c r="AN124" s="25"/>
      <c r="AO124" s="135"/>
      <c r="AP124" s="177"/>
      <c r="AQ124" s="248"/>
      <c r="AR124" s="1"/>
      <c r="BF124"/>
      <c r="BH124"/>
      <c r="BJ124"/>
      <c r="BK124"/>
    </row>
    <row r="125" spans="1:63" x14ac:dyDescent="0.25">
      <c r="A125" s="132"/>
      <c r="B125" s="132"/>
      <c r="C125" s="132"/>
      <c r="D125" s="249"/>
      <c r="E125" s="249"/>
      <c r="F125" s="249"/>
      <c r="G125" s="132"/>
      <c r="H125" s="132"/>
      <c r="I125" s="132"/>
      <c r="J125" s="132"/>
      <c r="K125" s="132"/>
      <c r="L125" s="249"/>
      <c r="M125" s="249"/>
      <c r="N125" s="249"/>
      <c r="O125" s="132"/>
      <c r="P125" s="132"/>
      <c r="Q125" s="132"/>
      <c r="R125" s="132"/>
      <c r="S125" s="132"/>
      <c r="T125" s="249"/>
      <c r="U125" s="249"/>
      <c r="V125" s="249"/>
      <c r="W125" s="132"/>
      <c r="X125" s="132"/>
      <c r="Y125" s="132"/>
      <c r="Z125" s="132"/>
      <c r="AA125" s="132"/>
      <c r="AB125" s="249"/>
      <c r="AC125" s="249"/>
      <c r="AD125" s="249"/>
      <c r="AE125" s="132"/>
      <c r="AF125" s="178"/>
      <c r="AG125" s="178"/>
      <c r="AH125" s="178"/>
      <c r="AI125" s="178"/>
      <c r="AJ125" s="273"/>
      <c r="AK125" s="273"/>
      <c r="AL125" s="273"/>
      <c r="AM125" s="132"/>
      <c r="AN125" s="132"/>
      <c r="AO125" s="132"/>
      <c r="AP125" s="177"/>
      <c r="AQ125" s="248"/>
      <c r="AR125" s="1"/>
      <c r="BF125"/>
      <c r="BH125"/>
      <c r="BJ125"/>
      <c r="BK125"/>
    </row>
    <row r="126" spans="1:63" x14ac:dyDescent="0.25">
      <c r="A126" s="132"/>
      <c r="B126" s="132"/>
      <c r="C126" s="132"/>
      <c r="D126" s="250"/>
      <c r="E126" s="250"/>
      <c r="F126" s="250"/>
      <c r="G126" s="25"/>
      <c r="H126" s="132"/>
      <c r="I126" s="132"/>
      <c r="J126" s="132"/>
      <c r="K126" s="132"/>
      <c r="L126" s="250"/>
      <c r="M126" s="250"/>
      <c r="N126" s="250"/>
      <c r="O126" s="25"/>
      <c r="P126" s="132"/>
      <c r="Q126" s="132"/>
      <c r="R126" s="132"/>
      <c r="S126" s="132"/>
      <c r="T126" s="250"/>
      <c r="U126" s="250"/>
      <c r="V126" s="250"/>
      <c r="W126" s="25"/>
      <c r="X126" s="132"/>
      <c r="Y126" s="132"/>
      <c r="Z126" s="132"/>
      <c r="AA126" s="132"/>
      <c r="AB126" s="250"/>
      <c r="AC126" s="250"/>
      <c r="AD126" s="250"/>
      <c r="AE126" s="25"/>
      <c r="AF126" s="178"/>
      <c r="AG126" s="178"/>
      <c r="AH126" s="178"/>
      <c r="AI126" s="178"/>
      <c r="AJ126" s="274"/>
      <c r="AK126" s="274"/>
      <c r="AL126" s="274"/>
      <c r="AM126" s="25"/>
      <c r="AN126" s="25"/>
      <c r="AO126" s="135"/>
      <c r="AP126" s="177"/>
      <c r="AQ126" s="248"/>
      <c r="AR126" s="1"/>
      <c r="BF126"/>
      <c r="BH126"/>
      <c r="BJ126"/>
      <c r="BK126"/>
    </row>
    <row r="127" spans="1:63" x14ac:dyDescent="0.25">
      <c r="A127" s="132"/>
      <c r="B127" s="132"/>
      <c r="C127" s="132"/>
      <c r="D127" s="249"/>
      <c r="E127" s="249"/>
      <c r="F127" s="249"/>
      <c r="G127" s="132"/>
      <c r="H127" s="132"/>
      <c r="I127" s="132"/>
      <c r="J127" s="132"/>
      <c r="K127" s="132"/>
      <c r="L127" s="249"/>
      <c r="M127" s="249"/>
      <c r="N127" s="249"/>
      <c r="O127" s="132"/>
      <c r="P127" s="132"/>
      <c r="Q127" s="132"/>
      <c r="R127" s="132"/>
      <c r="S127" s="132"/>
      <c r="T127" s="249"/>
      <c r="U127" s="249"/>
      <c r="V127" s="249"/>
      <c r="W127" s="132"/>
      <c r="X127" s="132"/>
      <c r="Y127" s="132"/>
      <c r="Z127" s="132"/>
      <c r="AA127" s="132"/>
      <c r="AB127" s="249"/>
      <c r="AC127" s="249"/>
      <c r="AD127" s="249"/>
      <c r="AE127" s="132"/>
      <c r="AF127" s="132"/>
      <c r="AG127" s="132"/>
      <c r="AH127" s="132"/>
      <c r="AI127" s="132"/>
      <c r="AJ127" s="249"/>
      <c r="AK127" s="249"/>
      <c r="AL127" s="249"/>
      <c r="AM127" s="132"/>
      <c r="AN127" s="132"/>
      <c r="AO127" s="132"/>
      <c r="AP127" s="177"/>
      <c r="AQ127" s="248"/>
      <c r="AR127" s="1"/>
      <c r="BF127"/>
      <c r="BH127"/>
      <c r="BJ127"/>
      <c r="BK127"/>
    </row>
    <row r="128" spans="1:63" x14ac:dyDescent="0.25">
      <c r="A128" s="132"/>
      <c r="B128" s="132"/>
      <c r="C128" s="132"/>
      <c r="D128" s="250"/>
      <c r="E128" s="250"/>
      <c r="F128" s="250"/>
      <c r="G128" s="25"/>
      <c r="H128" s="132"/>
      <c r="I128" s="132"/>
      <c r="J128" s="132"/>
      <c r="K128" s="132"/>
      <c r="L128" s="250"/>
      <c r="M128" s="250"/>
      <c r="N128" s="250"/>
      <c r="O128" s="25"/>
      <c r="P128" s="132"/>
      <c r="Q128" s="132"/>
      <c r="R128" s="132"/>
      <c r="S128" s="132"/>
      <c r="T128" s="250"/>
      <c r="U128" s="250"/>
      <c r="V128" s="250"/>
      <c r="W128" s="25"/>
      <c r="X128" s="132"/>
      <c r="Y128" s="132"/>
      <c r="Z128" s="132"/>
      <c r="AA128" s="132"/>
      <c r="AB128" s="250"/>
      <c r="AC128" s="250"/>
      <c r="AD128" s="250"/>
      <c r="AE128" s="25"/>
      <c r="AF128" s="132"/>
      <c r="AG128" s="132"/>
      <c r="AH128" s="132"/>
      <c r="AI128" s="132"/>
      <c r="AJ128" s="250"/>
      <c r="AK128" s="250"/>
      <c r="AL128" s="250"/>
      <c r="AM128" s="25"/>
      <c r="AN128" s="25"/>
      <c r="AO128" s="135"/>
      <c r="AP128" s="177"/>
      <c r="AQ128" s="248"/>
      <c r="AR128" s="1"/>
      <c r="BF128"/>
      <c r="BH128"/>
      <c r="BJ128"/>
      <c r="BK128"/>
    </row>
    <row r="129" spans="1:63" x14ac:dyDescent="0.25">
      <c r="A129" s="132"/>
      <c r="B129" s="132"/>
      <c r="C129" s="132"/>
      <c r="D129" s="249"/>
      <c r="E129" s="249"/>
      <c r="F129" s="249"/>
      <c r="G129" s="132"/>
      <c r="H129" s="132"/>
      <c r="I129" s="132"/>
      <c r="J129" s="132"/>
      <c r="K129" s="132"/>
      <c r="L129" s="249"/>
      <c r="M129" s="249"/>
      <c r="N129" s="249"/>
      <c r="O129" s="132"/>
      <c r="P129" s="132"/>
      <c r="Q129" s="132"/>
      <c r="R129" s="132"/>
      <c r="S129" s="132"/>
      <c r="T129" s="249"/>
      <c r="U129" s="249"/>
      <c r="V129" s="249"/>
      <c r="W129" s="132"/>
      <c r="X129" s="132"/>
      <c r="Y129" s="132"/>
      <c r="Z129" s="132"/>
      <c r="AA129" s="132"/>
      <c r="AB129" s="249"/>
      <c r="AC129" s="249"/>
      <c r="AD129" s="249"/>
      <c r="AE129" s="132"/>
      <c r="AF129" s="132"/>
      <c r="AG129" s="132"/>
      <c r="AH129" s="132"/>
      <c r="AI129" s="132"/>
      <c r="AJ129" s="249"/>
      <c r="AK129" s="249"/>
      <c r="AL129" s="249"/>
      <c r="AM129" s="132"/>
      <c r="AN129" s="132"/>
      <c r="AO129" s="132"/>
      <c r="AP129" s="177"/>
      <c r="AQ129" s="248"/>
      <c r="AR129" s="1"/>
      <c r="BF129"/>
      <c r="BH129"/>
      <c r="BJ129"/>
      <c r="BK129"/>
    </row>
    <row r="130" spans="1:63" x14ac:dyDescent="0.25">
      <c r="A130" s="132"/>
      <c r="B130" s="132"/>
      <c r="C130" s="132"/>
      <c r="D130" s="250"/>
      <c r="E130" s="250"/>
      <c r="F130" s="250"/>
      <c r="G130" s="25"/>
      <c r="H130" s="132"/>
      <c r="I130" s="132"/>
      <c r="J130" s="132"/>
      <c r="K130" s="132"/>
      <c r="L130" s="250"/>
      <c r="M130" s="250"/>
      <c r="N130" s="250"/>
      <c r="O130" s="25"/>
      <c r="P130" s="132"/>
      <c r="Q130" s="132"/>
      <c r="R130" s="132"/>
      <c r="S130" s="132"/>
      <c r="T130" s="250"/>
      <c r="U130" s="250"/>
      <c r="V130" s="250"/>
      <c r="W130" s="25"/>
      <c r="X130" s="132"/>
      <c r="Y130" s="132"/>
      <c r="Z130" s="132"/>
      <c r="AA130" s="132"/>
      <c r="AB130" s="250"/>
      <c r="AC130" s="250"/>
      <c r="AD130" s="250"/>
      <c r="AE130" s="25"/>
      <c r="AF130" s="132"/>
      <c r="AG130" s="132"/>
      <c r="AH130" s="132"/>
      <c r="AI130" s="132"/>
      <c r="AJ130" s="250"/>
      <c r="AK130" s="250"/>
      <c r="AL130" s="250"/>
      <c r="AM130" s="25"/>
      <c r="AN130" s="25"/>
      <c r="AO130" s="135"/>
      <c r="AP130" s="177"/>
      <c r="AQ130" s="248"/>
      <c r="AR130" s="1"/>
      <c r="BF130"/>
      <c r="BH130"/>
      <c r="BJ130"/>
      <c r="BK130"/>
    </row>
    <row r="131" spans="1:63" x14ac:dyDescent="0.25">
      <c r="A131" s="132"/>
      <c r="B131" s="132"/>
      <c r="C131" s="132"/>
      <c r="D131" s="249"/>
      <c r="E131" s="249"/>
      <c r="F131" s="249"/>
      <c r="G131" s="132"/>
      <c r="H131" s="132"/>
      <c r="I131" s="132"/>
      <c r="J131" s="132"/>
      <c r="K131" s="132"/>
      <c r="L131" s="249"/>
      <c r="M131" s="249"/>
      <c r="N131" s="249"/>
      <c r="O131" s="132"/>
      <c r="P131" s="132"/>
      <c r="Q131" s="132"/>
      <c r="R131" s="132"/>
      <c r="S131" s="132"/>
      <c r="T131" s="249"/>
      <c r="U131" s="249"/>
      <c r="V131" s="249"/>
      <c r="W131" s="132"/>
      <c r="X131" s="132"/>
      <c r="Y131" s="132"/>
      <c r="Z131" s="132"/>
      <c r="AA131" s="132"/>
      <c r="AB131" s="249"/>
      <c r="AC131" s="249"/>
      <c r="AD131" s="249"/>
      <c r="AE131" s="132"/>
      <c r="AF131" s="132"/>
      <c r="AG131" s="132"/>
      <c r="AH131" s="132"/>
      <c r="AI131" s="132"/>
      <c r="AJ131" s="249"/>
      <c r="AK131" s="249"/>
      <c r="AL131" s="249"/>
      <c r="AM131" s="132"/>
      <c r="AN131" s="132"/>
      <c r="AO131" s="132"/>
      <c r="AP131" s="177"/>
      <c r="AQ131" s="248"/>
      <c r="AR131" s="1"/>
      <c r="BF131"/>
      <c r="BH131"/>
      <c r="BJ131"/>
      <c r="BK131"/>
    </row>
    <row r="132" spans="1:63" x14ac:dyDescent="0.25">
      <c r="A132" s="132"/>
      <c r="B132" s="132"/>
      <c r="C132" s="132"/>
      <c r="D132" s="250"/>
      <c r="E132" s="250"/>
      <c r="F132" s="250"/>
      <c r="G132" s="25"/>
      <c r="H132" s="132"/>
      <c r="I132" s="132"/>
      <c r="J132" s="132"/>
      <c r="K132" s="132"/>
      <c r="L132" s="250"/>
      <c r="M132" s="250"/>
      <c r="N132" s="250"/>
      <c r="O132" s="25"/>
      <c r="P132" s="132"/>
      <c r="Q132" s="132"/>
      <c r="R132" s="132"/>
      <c r="S132" s="132"/>
      <c r="T132" s="250"/>
      <c r="U132" s="250"/>
      <c r="V132" s="250"/>
      <c r="W132" s="25"/>
      <c r="X132" s="132"/>
      <c r="Y132" s="132"/>
      <c r="Z132" s="132"/>
      <c r="AA132" s="132"/>
      <c r="AB132" s="250"/>
      <c r="AC132" s="250"/>
      <c r="AD132" s="250"/>
      <c r="AE132" s="25"/>
      <c r="AF132" s="132"/>
      <c r="AG132" s="132"/>
      <c r="AH132" s="132"/>
      <c r="AI132" s="132"/>
      <c r="AJ132" s="250"/>
      <c r="AK132" s="250"/>
      <c r="AL132" s="250"/>
      <c r="AM132" s="25"/>
      <c r="AN132" s="25"/>
      <c r="AO132" s="135"/>
      <c r="AP132" s="177"/>
      <c r="AQ132" s="248"/>
      <c r="AR132" s="1"/>
      <c r="BF132"/>
      <c r="BH132"/>
      <c r="BJ132"/>
      <c r="BK132"/>
    </row>
    <row r="133" spans="1:63" x14ac:dyDescent="0.25">
      <c r="A133" s="132"/>
      <c r="B133" s="132"/>
      <c r="C133" s="132"/>
      <c r="D133" s="249"/>
      <c r="E133" s="249"/>
      <c r="F133" s="249"/>
      <c r="G133" s="132"/>
      <c r="H133" s="132"/>
      <c r="I133" s="132"/>
      <c r="J133" s="132"/>
      <c r="K133" s="132"/>
      <c r="L133" s="249"/>
      <c r="M133" s="249"/>
      <c r="N133" s="249"/>
      <c r="O133" s="132"/>
      <c r="P133" s="132"/>
      <c r="Q133" s="132"/>
      <c r="R133" s="132"/>
      <c r="S133" s="132"/>
      <c r="T133" s="249"/>
      <c r="U133" s="249"/>
      <c r="V133" s="249"/>
      <c r="W133" s="132"/>
      <c r="X133" s="132"/>
      <c r="Y133" s="132"/>
      <c r="Z133" s="132"/>
      <c r="AA133" s="132"/>
      <c r="AB133" s="249"/>
      <c r="AC133" s="249"/>
      <c r="AD133" s="249"/>
      <c r="AE133" s="132"/>
      <c r="AF133" s="132"/>
      <c r="AG133" s="132"/>
      <c r="AH133" s="132"/>
      <c r="AI133" s="132"/>
      <c r="AJ133" s="249"/>
      <c r="AK133" s="249"/>
      <c r="AL133" s="249"/>
      <c r="AM133" s="132"/>
      <c r="AN133" s="132"/>
      <c r="AO133" s="132"/>
      <c r="AP133" s="177"/>
      <c r="AQ133" s="248"/>
      <c r="AR133" s="1"/>
      <c r="BF133"/>
      <c r="BH133"/>
      <c r="BJ133"/>
      <c r="BK133"/>
    </row>
    <row r="134" spans="1:63" x14ac:dyDescent="0.25">
      <c r="A134" s="132"/>
      <c r="B134" s="132"/>
      <c r="C134" s="132"/>
      <c r="D134" s="250"/>
      <c r="E134" s="250"/>
      <c r="F134" s="250"/>
      <c r="G134" s="25"/>
      <c r="H134" s="132"/>
      <c r="I134" s="132"/>
      <c r="J134" s="132"/>
      <c r="K134" s="132"/>
      <c r="L134" s="250"/>
      <c r="M134" s="250"/>
      <c r="N134" s="250"/>
      <c r="O134" s="25"/>
      <c r="P134" s="132"/>
      <c r="Q134" s="132"/>
      <c r="R134" s="132"/>
      <c r="S134" s="132"/>
      <c r="T134" s="250"/>
      <c r="U134" s="250"/>
      <c r="V134" s="250"/>
      <c r="W134" s="25"/>
      <c r="X134" s="132"/>
      <c r="Y134" s="132"/>
      <c r="Z134" s="132"/>
      <c r="AA134" s="132"/>
      <c r="AB134" s="250"/>
      <c r="AC134" s="250"/>
      <c r="AD134" s="250"/>
      <c r="AE134" s="25"/>
      <c r="AF134" s="132"/>
      <c r="AG134" s="132"/>
      <c r="AH134" s="132"/>
      <c r="AI134" s="132"/>
      <c r="AJ134" s="250"/>
      <c r="AK134" s="250"/>
      <c r="AL134" s="250"/>
      <c r="AM134" s="25"/>
      <c r="AN134" s="25"/>
      <c r="AO134" s="135"/>
      <c r="AP134" s="177"/>
      <c r="AQ134" s="248"/>
      <c r="AR134" s="1"/>
      <c r="BF134"/>
      <c r="BH134"/>
      <c r="BJ134"/>
      <c r="BK134"/>
    </row>
    <row r="135" spans="1:63" x14ac:dyDescent="0.25">
      <c r="A135" s="132"/>
      <c r="B135" s="132"/>
      <c r="C135" s="132"/>
      <c r="D135" s="249"/>
      <c r="E135" s="249"/>
      <c r="F135" s="249"/>
      <c r="G135" s="132"/>
      <c r="H135" s="132"/>
      <c r="I135" s="132"/>
      <c r="J135" s="132"/>
      <c r="K135" s="132"/>
      <c r="L135" s="249"/>
      <c r="M135" s="249"/>
      <c r="N135" s="249"/>
      <c r="O135" s="132"/>
      <c r="P135" s="132"/>
      <c r="Q135" s="132"/>
      <c r="R135" s="132"/>
      <c r="S135" s="132"/>
      <c r="T135" s="249"/>
      <c r="U135" s="249"/>
      <c r="V135" s="249"/>
      <c r="W135" s="132"/>
      <c r="X135" s="132"/>
      <c r="Y135" s="132"/>
      <c r="Z135" s="132"/>
      <c r="AA135" s="132"/>
      <c r="AB135" s="249"/>
      <c r="AC135" s="249"/>
      <c r="AD135" s="249"/>
      <c r="AE135" s="132"/>
      <c r="AF135" s="132"/>
      <c r="AG135" s="132"/>
      <c r="AH135" s="132"/>
      <c r="AI135" s="132"/>
      <c r="AJ135" s="249"/>
      <c r="AK135" s="249"/>
      <c r="AL135" s="249"/>
      <c r="AM135" s="132"/>
      <c r="AN135" s="132"/>
      <c r="AO135" s="132"/>
      <c r="AP135" s="177"/>
      <c r="AQ135" s="248"/>
      <c r="AR135" s="1"/>
      <c r="BF135"/>
      <c r="BH135"/>
      <c r="BJ135"/>
      <c r="BK135"/>
    </row>
    <row r="136" spans="1:63" x14ac:dyDescent="0.25">
      <c r="A136" s="132"/>
      <c r="B136" s="132"/>
      <c r="C136" s="132"/>
      <c r="D136" s="249"/>
      <c r="E136" s="249"/>
      <c r="F136" s="249"/>
      <c r="G136" s="132"/>
      <c r="H136" s="132"/>
      <c r="I136" s="132"/>
      <c r="J136" s="132"/>
      <c r="K136" s="132"/>
      <c r="L136" s="249"/>
      <c r="M136" s="249"/>
      <c r="N136" s="249"/>
      <c r="O136" s="132"/>
      <c r="P136" s="132"/>
      <c r="Q136" s="132"/>
      <c r="R136" s="132"/>
      <c r="S136" s="132"/>
      <c r="T136" s="249"/>
      <c r="U136" s="249"/>
      <c r="V136" s="249"/>
      <c r="W136" s="132"/>
      <c r="X136" s="132"/>
      <c r="Y136" s="132"/>
      <c r="Z136" s="132"/>
      <c r="AA136" s="132"/>
      <c r="AB136" s="249"/>
      <c r="AC136" s="249"/>
      <c r="AD136" s="249"/>
      <c r="AE136" s="132"/>
      <c r="AF136" s="132"/>
      <c r="AG136" s="132"/>
      <c r="AH136" s="132"/>
      <c r="AI136" s="132"/>
      <c r="AJ136" s="249"/>
      <c r="AK136" s="249"/>
      <c r="AL136" s="249"/>
      <c r="AM136" s="132"/>
      <c r="AN136" s="132"/>
      <c r="AO136" s="132"/>
      <c r="AP136" s="177"/>
      <c r="AQ136" s="248"/>
      <c r="AR136" s="1"/>
      <c r="BF136"/>
      <c r="BH136"/>
      <c r="BJ136"/>
      <c r="BK136"/>
    </row>
    <row r="137" spans="1:63" x14ac:dyDescent="0.25">
      <c r="A137" s="132"/>
      <c r="B137" s="132"/>
      <c r="C137" s="132"/>
      <c r="D137" s="250"/>
      <c r="E137" s="250"/>
      <c r="F137" s="250"/>
      <c r="G137" s="25"/>
      <c r="H137" s="132"/>
      <c r="I137" s="132"/>
      <c r="J137" s="132"/>
      <c r="K137" s="132"/>
      <c r="L137" s="250"/>
      <c r="M137" s="250"/>
      <c r="N137" s="250"/>
      <c r="O137" s="25"/>
      <c r="P137" s="132"/>
      <c r="Q137" s="132"/>
      <c r="R137" s="132"/>
      <c r="S137" s="132"/>
      <c r="T137" s="250"/>
      <c r="U137" s="250"/>
      <c r="V137" s="250"/>
      <c r="W137" s="25"/>
      <c r="X137" s="132"/>
      <c r="Y137" s="132"/>
      <c r="Z137" s="132"/>
      <c r="AA137" s="132"/>
      <c r="AB137" s="250"/>
      <c r="AC137" s="250"/>
      <c r="AD137" s="250"/>
      <c r="AE137" s="25"/>
      <c r="AF137" s="132"/>
      <c r="AG137" s="132"/>
      <c r="AH137" s="132"/>
      <c r="AI137" s="132"/>
      <c r="AJ137" s="250"/>
      <c r="AK137" s="250"/>
      <c r="AL137" s="250"/>
      <c r="AM137" s="25"/>
      <c r="AN137" s="25"/>
      <c r="AO137" s="135"/>
      <c r="AP137" s="177"/>
      <c r="AQ137" s="248"/>
      <c r="AR137" s="1"/>
      <c r="BF137"/>
      <c r="BH137"/>
      <c r="BJ137"/>
      <c r="BK137"/>
    </row>
    <row r="138" spans="1:63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179"/>
      <c r="AQ138" s="23"/>
      <c r="AS138" s="14"/>
      <c r="AT138" s="1"/>
      <c r="BF138"/>
      <c r="BH138"/>
      <c r="BJ138"/>
      <c r="BK138"/>
    </row>
    <row r="139" spans="1:63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179"/>
      <c r="AQ139" s="23"/>
      <c r="AR139" s="14"/>
      <c r="AT139" s="14"/>
      <c r="AU139" s="1"/>
      <c r="BF139"/>
      <c r="BH139"/>
      <c r="BJ139"/>
      <c r="BK139"/>
    </row>
    <row r="140" spans="1:63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179"/>
      <c r="AQ140" s="23"/>
      <c r="AR140" s="14"/>
      <c r="AT140" s="14"/>
      <c r="AU140" s="1"/>
      <c r="BF140"/>
      <c r="BH140"/>
      <c r="BJ140"/>
      <c r="BK140"/>
    </row>
    <row r="141" spans="1:63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179"/>
      <c r="AQ141" s="23"/>
      <c r="AR141" s="14"/>
      <c r="AT141" s="14"/>
      <c r="AU141" s="1"/>
      <c r="BF141"/>
      <c r="BH141"/>
      <c r="BJ141"/>
      <c r="BK141"/>
    </row>
    <row r="142" spans="1:63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179"/>
      <c r="AQ142" s="23"/>
      <c r="AR142" s="14"/>
      <c r="AT142" s="14"/>
      <c r="AU142" s="1"/>
      <c r="BF142"/>
      <c r="BH142"/>
      <c r="BJ142"/>
      <c r="BK142"/>
    </row>
    <row r="143" spans="1:63" x14ac:dyDescent="0.25">
      <c r="C143"/>
      <c r="D143"/>
      <c r="L143"/>
      <c r="AP143" s="14"/>
      <c r="AR143" s="14"/>
      <c r="AT143" s="14"/>
      <c r="AU143" s="1"/>
      <c r="BF143"/>
      <c r="BH143"/>
      <c r="BJ143"/>
      <c r="BK143"/>
    </row>
    <row r="144" spans="1:63" x14ac:dyDescent="0.25">
      <c r="C144"/>
      <c r="D144"/>
      <c r="L144"/>
      <c r="AP144" s="14"/>
      <c r="AR144" s="14"/>
      <c r="AT144" s="14"/>
      <c r="AU144" s="1"/>
      <c r="BF144"/>
      <c r="BH144"/>
      <c r="BJ144"/>
      <c r="BK144"/>
    </row>
    <row r="145" spans="3:63" x14ac:dyDescent="0.25">
      <c r="C145"/>
      <c r="D145"/>
      <c r="H145" s="4"/>
      <c r="L145"/>
      <c r="BB145" s="14"/>
      <c r="BD145" s="14"/>
      <c r="BG145" s="1"/>
      <c r="BH145"/>
      <c r="BJ145"/>
      <c r="BK145"/>
    </row>
    <row r="146" spans="3:63" x14ac:dyDescent="0.25">
      <c r="C146"/>
      <c r="D146"/>
      <c r="H146" s="4"/>
      <c r="L146"/>
      <c r="BB146" s="14"/>
      <c r="BD146" s="14"/>
      <c r="BG146" s="1"/>
      <c r="BH146"/>
      <c r="BJ146"/>
      <c r="BK146"/>
    </row>
    <row r="147" spans="3:63" x14ac:dyDescent="0.25">
      <c r="C147"/>
      <c r="D147"/>
      <c r="H147" s="4"/>
      <c r="L147"/>
      <c r="BB147" s="14"/>
      <c r="BD147" s="14"/>
      <c r="BG147" s="1"/>
      <c r="BH147"/>
      <c r="BJ147"/>
      <c r="BK147"/>
    </row>
    <row r="148" spans="3:63" x14ac:dyDescent="0.25">
      <c r="C148"/>
      <c r="D148"/>
      <c r="H148" s="4"/>
      <c r="L148"/>
      <c r="BB148" s="14"/>
      <c r="BD148" s="14"/>
      <c r="BG148" s="1"/>
      <c r="BH148"/>
      <c r="BJ148"/>
      <c r="BK148"/>
    </row>
    <row r="149" spans="3:63" x14ac:dyDescent="0.25">
      <c r="C149"/>
      <c r="D149"/>
      <c r="H149" s="4"/>
      <c r="L149"/>
      <c r="BB149" s="14"/>
      <c r="BD149" s="14"/>
      <c r="BG149" s="1"/>
      <c r="BH149"/>
      <c r="BJ149"/>
      <c r="BK149"/>
    </row>
    <row r="150" spans="3:63" x14ac:dyDescent="0.25">
      <c r="C150"/>
      <c r="D150"/>
      <c r="H150" s="4"/>
      <c r="L150"/>
      <c r="BB150" s="14"/>
      <c r="BD150" s="14"/>
      <c r="BG150" s="1"/>
      <c r="BH150"/>
      <c r="BJ150"/>
      <c r="BK150"/>
    </row>
    <row r="151" spans="3:63" x14ac:dyDescent="0.25">
      <c r="C151"/>
      <c r="D151"/>
      <c r="H151" s="4"/>
      <c r="L151"/>
      <c r="BB151" s="14"/>
      <c r="BD151" s="14"/>
      <c r="BG151" s="1"/>
      <c r="BH151"/>
      <c r="BJ151"/>
      <c r="BK151"/>
    </row>
    <row r="152" spans="3:63" x14ac:dyDescent="0.25">
      <c r="C152"/>
      <c r="D152"/>
      <c r="H152" s="4"/>
      <c r="L152"/>
      <c r="BB152" s="14"/>
      <c r="BD152" s="14"/>
      <c r="BG152" s="1"/>
      <c r="BH152"/>
      <c r="BJ152"/>
      <c r="BK152"/>
    </row>
    <row r="153" spans="3:63" x14ac:dyDescent="0.25">
      <c r="C153"/>
      <c r="D153"/>
      <c r="H153" s="4"/>
      <c r="L153"/>
      <c r="BB153" s="14"/>
      <c r="BD153" s="14"/>
      <c r="BG153" s="1"/>
      <c r="BH153"/>
      <c r="BJ153"/>
      <c r="BK153"/>
    </row>
    <row r="154" spans="3:63" x14ac:dyDescent="0.25">
      <c r="C154"/>
      <c r="D154"/>
      <c r="H154" s="4"/>
      <c r="L154"/>
      <c r="BB154" s="14"/>
      <c r="BD154" s="14"/>
      <c r="BG154" s="1"/>
      <c r="BH154"/>
      <c r="BJ154"/>
      <c r="BK154"/>
    </row>
    <row r="155" spans="3:63" x14ac:dyDescent="0.25">
      <c r="C155"/>
      <c r="D155"/>
      <c r="H155" s="4"/>
      <c r="L155"/>
      <c r="BB155" s="14"/>
      <c r="BD155" s="14"/>
      <c r="BG155" s="1"/>
      <c r="BH155"/>
      <c r="BJ155"/>
      <c r="BK155"/>
    </row>
    <row r="156" spans="3:63" x14ac:dyDescent="0.25">
      <c r="C156"/>
      <c r="D156"/>
      <c r="H156" s="4"/>
      <c r="L156"/>
      <c r="BB156" s="14"/>
      <c r="BD156" s="14"/>
      <c r="BG156" s="1"/>
      <c r="BH156"/>
      <c r="BJ156"/>
      <c r="BK156"/>
    </row>
    <row r="157" spans="3:63" x14ac:dyDescent="0.25">
      <c r="C157"/>
      <c r="D157"/>
      <c r="H157" s="4"/>
      <c r="L157"/>
      <c r="BB157" s="14"/>
      <c r="BD157" s="14"/>
      <c r="BG157" s="1"/>
      <c r="BH157"/>
      <c r="BJ157"/>
      <c r="BK157"/>
    </row>
    <row r="158" spans="3:63" x14ac:dyDescent="0.25">
      <c r="C158"/>
      <c r="D158"/>
      <c r="H158" s="4"/>
      <c r="L158"/>
      <c r="BB158" s="14"/>
      <c r="BD158" s="14"/>
      <c r="BG158" s="1"/>
      <c r="BH158"/>
      <c r="BJ158"/>
      <c r="BK158"/>
    </row>
    <row r="159" spans="3:63" x14ac:dyDescent="0.25">
      <c r="C159"/>
      <c r="D159"/>
      <c r="H159" s="4"/>
      <c r="L159"/>
      <c r="BB159" s="14"/>
      <c r="BD159" s="14"/>
      <c r="BG159" s="1"/>
      <c r="BH159"/>
      <c r="BJ159"/>
      <c r="BK159"/>
    </row>
    <row r="160" spans="3:63" x14ac:dyDescent="0.25">
      <c r="C160"/>
      <c r="D160"/>
      <c r="H160" s="4"/>
      <c r="L160"/>
      <c r="BB160" s="14"/>
      <c r="BD160" s="14"/>
      <c r="BG160" s="1"/>
      <c r="BH160"/>
      <c r="BJ160"/>
      <c r="BK160"/>
    </row>
    <row r="161" spans="3:63" x14ac:dyDescent="0.25">
      <c r="C161"/>
      <c r="D161"/>
      <c r="H161" s="4"/>
      <c r="L161"/>
      <c r="BB161" s="14"/>
      <c r="BD161" s="14"/>
      <c r="BG161" s="1"/>
      <c r="BH161"/>
      <c r="BJ161"/>
      <c r="BK161"/>
    </row>
    <row r="162" spans="3:63" x14ac:dyDescent="0.25">
      <c r="C162"/>
      <c r="D162"/>
      <c r="H162" s="4"/>
      <c r="L162"/>
      <c r="BB162" s="14"/>
      <c r="BD162" s="14"/>
      <c r="BG162" s="1"/>
      <c r="BH162"/>
      <c r="BJ162"/>
      <c r="BK162"/>
    </row>
    <row r="163" spans="3:63" x14ac:dyDescent="0.25">
      <c r="C163"/>
      <c r="D163"/>
      <c r="H163" s="4"/>
      <c r="L163"/>
      <c r="BB163" s="14"/>
      <c r="BD163" s="14"/>
      <c r="BG163" s="1"/>
      <c r="BH163"/>
      <c r="BJ163"/>
      <c r="BK163"/>
    </row>
    <row r="164" spans="3:63" x14ac:dyDescent="0.25">
      <c r="C164"/>
      <c r="D164"/>
      <c r="H164" s="4"/>
      <c r="L164"/>
      <c r="BB164" s="14"/>
      <c r="BD164" s="14"/>
      <c r="BG164" s="1"/>
      <c r="BH164"/>
      <c r="BJ164"/>
      <c r="BK164"/>
    </row>
    <row r="165" spans="3:63" x14ac:dyDescent="0.25">
      <c r="C165"/>
      <c r="D165"/>
      <c r="H165" s="4"/>
      <c r="L165"/>
      <c r="BB165" s="14"/>
      <c r="BD165" s="14"/>
      <c r="BG165" s="1"/>
      <c r="BH165"/>
      <c r="BJ165"/>
      <c r="BK165"/>
    </row>
    <row r="166" spans="3:63" x14ac:dyDescent="0.25">
      <c r="C166"/>
      <c r="D166"/>
      <c r="H166" s="4"/>
      <c r="L166"/>
      <c r="BB166" s="14"/>
      <c r="BD166" s="14"/>
      <c r="BG166" s="1"/>
      <c r="BH166"/>
      <c r="BJ166"/>
      <c r="BK166"/>
    </row>
    <row r="167" spans="3:63" x14ac:dyDescent="0.25">
      <c r="C167"/>
      <c r="D167"/>
      <c r="H167" s="4"/>
      <c r="L167"/>
      <c r="BB167" s="14"/>
      <c r="BD167" s="14"/>
      <c r="BG167" s="1"/>
      <c r="BH167"/>
      <c r="BJ167"/>
      <c r="BK167"/>
    </row>
    <row r="168" spans="3:63" x14ac:dyDescent="0.25">
      <c r="C168"/>
      <c r="D168"/>
      <c r="H168" s="4"/>
      <c r="L168"/>
      <c r="BB168" s="14"/>
      <c r="BD168" s="14"/>
      <c r="BG168" s="1"/>
      <c r="BH168"/>
      <c r="BJ168"/>
      <c r="BK168"/>
    </row>
    <row r="169" spans="3:63" x14ac:dyDescent="0.25">
      <c r="C169"/>
      <c r="D169"/>
      <c r="H169" s="4"/>
      <c r="L169"/>
      <c r="BB169" s="14"/>
      <c r="BD169" s="14"/>
      <c r="BG169" s="1"/>
      <c r="BH169"/>
      <c r="BJ169"/>
      <c r="BK169"/>
    </row>
    <row r="170" spans="3:63" x14ac:dyDescent="0.25">
      <c r="C170"/>
      <c r="D170"/>
      <c r="H170" s="4"/>
      <c r="L170"/>
      <c r="BB170" s="14"/>
      <c r="BD170" s="14"/>
      <c r="BG170" s="1"/>
      <c r="BH170"/>
      <c r="BJ170"/>
      <c r="BK170"/>
    </row>
    <row r="171" spans="3:63" x14ac:dyDescent="0.25">
      <c r="C171"/>
      <c r="D171"/>
      <c r="H171" s="4"/>
      <c r="L171"/>
      <c r="BB171" s="14"/>
      <c r="BD171" s="14"/>
      <c r="BG171" s="1"/>
      <c r="BH171"/>
      <c r="BJ171"/>
      <c r="BK171"/>
    </row>
    <row r="172" spans="3:63" x14ac:dyDescent="0.25">
      <c r="C172"/>
      <c r="D172"/>
      <c r="H172" s="4"/>
      <c r="L172"/>
      <c r="BB172" s="14"/>
      <c r="BD172" s="14"/>
      <c r="BG172" s="1"/>
      <c r="BH172"/>
      <c r="BJ172"/>
      <c r="BK172"/>
    </row>
    <row r="173" spans="3:63" x14ac:dyDescent="0.25">
      <c r="C173"/>
      <c r="D173"/>
      <c r="H173" s="4"/>
      <c r="L173"/>
      <c r="BB173" s="14"/>
      <c r="BD173" s="14"/>
      <c r="BG173" s="1"/>
      <c r="BH173"/>
      <c r="BJ173"/>
      <c r="BK173"/>
    </row>
    <row r="174" spans="3:63" x14ac:dyDescent="0.25">
      <c r="C174"/>
      <c r="D174"/>
      <c r="H174" s="4"/>
      <c r="L174"/>
      <c r="BB174" s="14"/>
      <c r="BD174" s="14"/>
      <c r="BG174" s="1"/>
      <c r="BH174"/>
      <c r="BJ174"/>
      <c r="BK174"/>
    </row>
    <row r="175" spans="3:63" x14ac:dyDescent="0.25">
      <c r="C175"/>
      <c r="D175"/>
      <c r="H175" s="4"/>
      <c r="L175"/>
      <c r="BB175" s="14"/>
      <c r="BD175" s="14"/>
      <c r="BG175" s="1"/>
      <c r="BH175"/>
      <c r="BJ175"/>
      <c r="BK175"/>
    </row>
    <row r="176" spans="3:63" x14ac:dyDescent="0.25">
      <c r="C176"/>
      <c r="D176"/>
      <c r="H176" s="4"/>
      <c r="L176"/>
      <c r="BB176" s="14"/>
      <c r="BD176" s="14"/>
      <c r="BG176" s="1"/>
      <c r="BH176"/>
      <c r="BJ176"/>
      <c r="BK176"/>
    </row>
    <row r="177" spans="3:63" x14ac:dyDescent="0.25">
      <c r="C177"/>
      <c r="D177"/>
      <c r="H177" s="4"/>
      <c r="L177"/>
      <c r="BB177" s="14"/>
      <c r="BD177" s="14"/>
      <c r="BG177" s="1"/>
      <c r="BH177"/>
      <c r="BJ177"/>
      <c r="BK177"/>
    </row>
  </sheetData>
  <mergeCells count="1129">
    <mergeCell ref="AL125:AL126"/>
    <mergeCell ref="AQ125:AQ126"/>
    <mergeCell ref="AK129:AK130"/>
    <mergeCell ref="AL129:AL130"/>
    <mergeCell ref="AQ129:AQ130"/>
    <mergeCell ref="M129:M130"/>
    <mergeCell ref="N129:N130"/>
    <mergeCell ref="T129:T130"/>
    <mergeCell ref="U129:U130"/>
    <mergeCell ref="V129:V130"/>
    <mergeCell ref="AB129:AB130"/>
    <mergeCell ref="AC129:AC130"/>
    <mergeCell ref="AD129:AD130"/>
    <mergeCell ref="AJ129:AJ130"/>
    <mergeCell ref="N125:N126"/>
    <mergeCell ref="T125:T126"/>
    <mergeCell ref="U125:U126"/>
    <mergeCell ref="V125:V126"/>
    <mergeCell ref="AB125:AB126"/>
    <mergeCell ref="AC125:AC126"/>
    <mergeCell ref="T127:T128"/>
    <mergeCell ref="U127:U128"/>
    <mergeCell ref="V127:V128"/>
    <mergeCell ref="AB127:AB128"/>
    <mergeCell ref="AC127:AC128"/>
    <mergeCell ref="AD127:AD128"/>
    <mergeCell ref="AJ127:AJ128"/>
    <mergeCell ref="AK127:AK128"/>
    <mergeCell ref="AL127:AL128"/>
    <mergeCell ref="AD125:AD126"/>
    <mergeCell ref="AJ125:AJ126"/>
    <mergeCell ref="AQ127:AQ128"/>
    <mergeCell ref="D129:D130"/>
    <mergeCell ref="E129:E130"/>
    <mergeCell ref="F129:F130"/>
    <mergeCell ref="L129:L130"/>
    <mergeCell ref="D125:D126"/>
    <mergeCell ref="E125:E126"/>
    <mergeCell ref="F125:F126"/>
    <mergeCell ref="L125:L126"/>
    <mergeCell ref="R97:R98"/>
    <mergeCell ref="Y88:Y89"/>
    <mergeCell ref="Z88:Z89"/>
    <mergeCell ref="M125:M126"/>
    <mergeCell ref="N121:N122"/>
    <mergeCell ref="M121:M122"/>
    <mergeCell ref="D127:D128"/>
    <mergeCell ref="E127:E128"/>
    <mergeCell ref="F127:F128"/>
    <mergeCell ref="L127:L128"/>
    <mergeCell ref="M127:M128"/>
    <mergeCell ref="N127:N128"/>
    <mergeCell ref="Q110:Q111"/>
    <mergeCell ref="R110:R111"/>
    <mergeCell ref="X110:X111"/>
    <mergeCell ref="Y110:Y111"/>
    <mergeCell ref="Z110:Z111"/>
    <mergeCell ref="P116:P117"/>
    <mergeCell ref="Q116:Q117"/>
    <mergeCell ref="R116:R117"/>
    <mergeCell ref="X116:X117"/>
    <mergeCell ref="P108:P109"/>
    <mergeCell ref="Q108:Q109"/>
    <mergeCell ref="R108:R109"/>
    <mergeCell ref="T121:T122"/>
    <mergeCell ref="AB121:AB122"/>
    <mergeCell ref="AC121:AC122"/>
    <mergeCell ref="AD121:AD122"/>
    <mergeCell ref="AJ121:AJ122"/>
    <mergeCell ref="D121:D122"/>
    <mergeCell ref="E121:E122"/>
    <mergeCell ref="F121:F122"/>
    <mergeCell ref="L121:L122"/>
    <mergeCell ref="AK121:AK122"/>
    <mergeCell ref="AL121:AL122"/>
    <mergeCell ref="AQ121:AQ122"/>
    <mergeCell ref="D123:D124"/>
    <mergeCell ref="E123:E124"/>
    <mergeCell ref="F123:F124"/>
    <mergeCell ref="L123:L124"/>
    <mergeCell ref="M123:M124"/>
    <mergeCell ref="N123:N124"/>
    <mergeCell ref="T123:T124"/>
    <mergeCell ref="U123:U124"/>
    <mergeCell ref="V123:V124"/>
    <mergeCell ref="AC123:AC124"/>
    <mergeCell ref="AD123:AD124"/>
    <mergeCell ref="AJ123:AJ124"/>
    <mergeCell ref="U121:U122"/>
    <mergeCell ref="V121:V122"/>
    <mergeCell ref="AK123:AK124"/>
    <mergeCell ref="AQ123:AQ124"/>
    <mergeCell ref="AK125:AK126"/>
    <mergeCell ref="AL123:AL124"/>
    <mergeCell ref="AB123:AB124"/>
    <mergeCell ref="BC116:BC117"/>
    <mergeCell ref="BC114:BC115"/>
    <mergeCell ref="AO112:AO113"/>
    <mergeCell ref="AP112:AP113"/>
    <mergeCell ref="AV112:AV113"/>
    <mergeCell ref="AW114:AW115"/>
    <mergeCell ref="AX114:AX115"/>
    <mergeCell ref="I114:I115"/>
    <mergeCell ref="J114:J115"/>
    <mergeCell ref="P114:P115"/>
    <mergeCell ref="Q114:Q115"/>
    <mergeCell ref="R114:R115"/>
    <mergeCell ref="X114:X115"/>
    <mergeCell ref="Y114:Y115"/>
    <mergeCell ref="Z114:Z115"/>
    <mergeCell ref="AF114:AF115"/>
    <mergeCell ref="AG114:AG115"/>
    <mergeCell ref="AH114:AH115"/>
    <mergeCell ref="AN114:AN115"/>
    <mergeCell ref="AW112:AW113"/>
    <mergeCell ref="AX112:AX113"/>
    <mergeCell ref="AW116:AW117"/>
    <mergeCell ref="AX116:AX117"/>
    <mergeCell ref="Y116:Y117"/>
    <mergeCell ref="Z116:Z117"/>
    <mergeCell ref="AF116:AF117"/>
    <mergeCell ref="AG116:AG117"/>
    <mergeCell ref="AH116:AH117"/>
    <mergeCell ref="AN116:AN117"/>
    <mergeCell ref="AO116:AO117"/>
    <mergeCell ref="AP116:AP117"/>
    <mergeCell ref="AV114:AV115"/>
    <mergeCell ref="BC64:BC65"/>
    <mergeCell ref="Y64:Y65"/>
    <mergeCell ref="Z64:Z65"/>
    <mergeCell ref="AF64:AF65"/>
    <mergeCell ref="AW64:AW65"/>
    <mergeCell ref="AX64:AX65"/>
    <mergeCell ref="AN97:AN98"/>
    <mergeCell ref="AO97:AO98"/>
    <mergeCell ref="BC90:BC91"/>
    <mergeCell ref="AF71:AF72"/>
    <mergeCell ref="AG71:AG72"/>
    <mergeCell ref="AH71:AH72"/>
    <mergeCell ref="AN71:AN72"/>
    <mergeCell ref="AO71:AO72"/>
    <mergeCell ref="AP71:AP72"/>
    <mergeCell ref="Z75:Z76"/>
    <mergeCell ref="AF75:AF76"/>
    <mergeCell ref="AG75:AG76"/>
    <mergeCell ref="AH75:AH76"/>
    <mergeCell ref="AW108:AW109"/>
    <mergeCell ref="AO114:AO115"/>
    <mergeCell ref="AP114:AP115"/>
    <mergeCell ref="BC88:BC89"/>
    <mergeCell ref="Y99:Y100"/>
    <mergeCell ref="Z99:Z100"/>
    <mergeCell ref="AW99:AW100"/>
    <mergeCell ref="AX99:AX100"/>
    <mergeCell ref="AH84:AH85"/>
    <mergeCell ref="AJ80:AP80"/>
    <mergeCell ref="D106:J106"/>
    <mergeCell ref="L106:R106"/>
    <mergeCell ref="T106:Z106"/>
    <mergeCell ref="BC112:BC113"/>
    <mergeCell ref="AB106:AH106"/>
    <mergeCell ref="AJ106:AP106"/>
    <mergeCell ref="AR106:AX106"/>
    <mergeCell ref="AV108:AV109"/>
    <mergeCell ref="AF101:AF102"/>
    <mergeCell ref="BC108:BC109"/>
    <mergeCell ref="AX108:AX109"/>
    <mergeCell ref="AV110:AV111"/>
    <mergeCell ref="AW110:AW111"/>
    <mergeCell ref="AX110:AX111"/>
    <mergeCell ref="AN101:AN102"/>
    <mergeCell ref="AO101:AO102"/>
    <mergeCell ref="AP101:AP102"/>
    <mergeCell ref="BC101:BC102"/>
    <mergeCell ref="AV101:AV102"/>
    <mergeCell ref="AW101:AW102"/>
    <mergeCell ref="AX101:AX102"/>
    <mergeCell ref="BC110:BC111"/>
    <mergeCell ref="AP103:AP104"/>
    <mergeCell ref="AV103:AV104"/>
    <mergeCell ref="Y101:Y102"/>
    <mergeCell ref="Z101:Z102"/>
    <mergeCell ref="BC60:BC61"/>
    <mergeCell ref="BC103:BC104"/>
    <mergeCell ref="A103:A104"/>
    <mergeCell ref="B103:B104"/>
    <mergeCell ref="H103:H104"/>
    <mergeCell ref="I103:I104"/>
    <mergeCell ref="J103:J104"/>
    <mergeCell ref="P103:P104"/>
    <mergeCell ref="Q103:Q104"/>
    <mergeCell ref="R103:R104"/>
    <mergeCell ref="X108:X109"/>
    <mergeCell ref="Y108:Y109"/>
    <mergeCell ref="Z108:Z109"/>
    <mergeCell ref="AF108:AF109"/>
    <mergeCell ref="I116:I117"/>
    <mergeCell ref="J116:J117"/>
    <mergeCell ref="AX58:AX59"/>
    <mergeCell ref="BC58:BC59"/>
    <mergeCell ref="I60:I61"/>
    <mergeCell ref="J60:J61"/>
    <mergeCell ref="P60:P61"/>
    <mergeCell ref="Q60:Q61"/>
    <mergeCell ref="R60:R61"/>
    <mergeCell ref="X60:X61"/>
    <mergeCell ref="AG64:AG65"/>
    <mergeCell ref="AH64:AH65"/>
    <mergeCell ref="BC62:BC63"/>
    <mergeCell ref="Y60:Y61"/>
    <mergeCell ref="Z60:Z61"/>
    <mergeCell ref="AF60:AF61"/>
    <mergeCell ref="AG60:AG61"/>
    <mergeCell ref="AH60:AH61"/>
    <mergeCell ref="A116:A117"/>
    <mergeCell ref="B116:B117"/>
    <mergeCell ref="H116:H117"/>
    <mergeCell ref="A114:A115"/>
    <mergeCell ref="B114:B115"/>
    <mergeCell ref="H114:H115"/>
    <mergeCell ref="A110:A111"/>
    <mergeCell ref="B110:B111"/>
    <mergeCell ref="H110:H111"/>
    <mergeCell ref="I110:I111"/>
    <mergeCell ref="J110:J111"/>
    <mergeCell ref="P110:P111"/>
    <mergeCell ref="H108:H109"/>
    <mergeCell ref="BC56:BC57"/>
    <mergeCell ref="A58:A59"/>
    <mergeCell ref="B58:B59"/>
    <mergeCell ref="H58:H59"/>
    <mergeCell ref="I58:I59"/>
    <mergeCell ref="J58:J59"/>
    <mergeCell ref="P58:P59"/>
    <mergeCell ref="Q58:Q59"/>
    <mergeCell ref="R58:R59"/>
    <mergeCell ref="X58:X59"/>
    <mergeCell ref="Y58:Y59"/>
    <mergeCell ref="Z58:Z59"/>
    <mergeCell ref="AF58:AF59"/>
    <mergeCell ref="AG58:AG59"/>
    <mergeCell ref="AH58:AH59"/>
    <mergeCell ref="AN58:AN59"/>
    <mergeCell ref="AO60:AO61"/>
    <mergeCell ref="AP60:AP61"/>
    <mergeCell ref="AV60:AV61"/>
    <mergeCell ref="A62:A63"/>
    <mergeCell ref="B62:B63"/>
    <mergeCell ref="H62:H63"/>
    <mergeCell ref="I62:I63"/>
    <mergeCell ref="AN64:AN65"/>
    <mergeCell ref="AO64:AO65"/>
    <mergeCell ref="AP64:AP65"/>
    <mergeCell ref="I108:I109"/>
    <mergeCell ref="J108:J109"/>
    <mergeCell ref="AF88:AF89"/>
    <mergeCell ref="AG101:AG102"/>
    <mergeCell ref="AP97:AP98"/>
    <mergeCell ref="AP95:AP96"/>
    <mergeCell ref="AH101:AH102"/>
    <mergeCell ref="H97:H98"/>
    <mergeCell ref="I97:I98"/>
    <mergeCell ref="J97:J98"/>
    <mergeCell ref="A99:A100"/>
    <mergeCell ref="AF99:AF100"/>
    <mergeCell ref="AG99:AG100"/>
    <mergeCell ref="AH99:AH100"/>
    <mergeCell ref="AN99:AN100"/>
    <mergeCell ref="AO99:AO100"/>
    <mergeCell ref="AP99:AP100"/>
    <mergeCell ref="X103:X104"/>
    <mergeCell ref="Y103:Y104"/>
    <mergeCell ref="Z103:Z104"/>
    <mergeCell ref="AF103:AF104"/>
    <mergeCell ref="AG103:AG104"/>
    <mergeCell ref="AH103:AH104"/>
    <mergeCell ref="AN103:AN104"/>
    <mergeCell ref="AO103:AO104"/>
    <mergeCell ref="A112:A113"/>
    <mergeCell ref="B112:B113"/>
    <mergeCell ref="H112:H113"/>
    <mergeCell ref="I112:I113"/>
    <mergeCell ref="J112:J113"/>
    <mergeCell ref="P112:P113"/>
    <mergeCell ref="Q112:Q113"/>
    <mergeCell ref="R112:R113"/>
    <mergeCell ref="X112:X113"/>
    <mergeCell ref="AN110:AN111"/>
    <mergeCell ref="AO110:AO111"/>
    <mergeCell ref="AP110:AP111"/>
    <mergeCell ref="A108:A109"/>
    <mergeCell ref="B108:B109"/>
    <mergeCell ref="AG108:AG109"/>
    <mergeCell ref="AH108:AH109"/>
    <mergeCell ref="AN108:AN109"/>
    <mergeCell ref="AO108:AO109"/>
    <mergeCell ref="AP108:AP109"/>
    <mergeCell ref="AF110:AF111"/>
    <mergeCell ref="AG110:AG111"/>
    <mergeCell ref="AH110:AH111"/>
    <mergeCell ref="Y112:Y113"/>
    <mergeCell ref="Z112:Z113"/>
    <mergeCell ref="AF112:AF113"/>
    <mergeCell ref="AG112:AG113"/>
    <mergeCell ref="AH112:AH113"/>
    <mergeCell ref="AN112:AN113"/>
    <mergeCell ref="A101:A102"/>
    <mergeCell ref="B101:B102"/>
    <mergeCell ref="H101:H102"/>
    <mergeCell ref="I101:I102"/>
    <mergeCell ref="J101:J102"/>
    <mergeCell ref="P101:P102"/>
    <mergeCell ref="Q101:Q102"/>
    <mergeCell ref="R101:R102"/>
    <mergeCell ref="X101:X102"/>
    <mergeCell ref="B88:B89"/>
    <mergeCell ref="H88:H89"/>
    <mergeCell ref="I88:I89"/>
    <mergeCell ref="AV90:AV91"/>
    <mergeCell ref="AW90:AW91"/>
    <mergeCell ref="AX90:AX91"/>
    <mergeCell ref="J88:J89"/>
    <mergeCell ref="P88:P89"/>
    <mergeCell ref="Q88:Q89"/>
    <mergeCell ref="R88:R89"/>
    <mergeCell ref="X88:X89"/>
    <mergeCell ref="AG90:AG91"/>
    <mergeCell ref="AH90:AH91"/>
    <mergeCell ref="AW88:AW89"/>
    <mergeCell ref="AX88:AX89"/>
    <mergeCell ref="B99:B100"/>
    <mergeCell ref="H99:H100"/>
    <mergeCell ref="I99:I100"/>
    <mergeCell ref="J99:J100"/>
    <mergeCell ref="P99:P100"/>
    <mergeCell ref="Q99:Q100"/>
    <mergeCell ref="R99:R100"/>
    <mergeCell ref="X99:X100"/>
    <mergeCell ref="H95:H96"/>
    <mergeCell ref="I95:I96"/>
    <mergeCell ref="Q97:Q98"/>
    <mergeCell ref="P97:P98"/>
    <mergeCell ref="AN95:AN96"/>
    <mergeCell ref="AO95:AO96"/>
    <mergeCell ref="AX97:AX98"/>
    <mergeCell ref="R64:R65"/>
    <mergeCell ref="A64:A65"/>
    <mergeCell ref="X97:X98"/>
    <mergeCell ref="Y97:Y98"/>
    <mergeCell ref="Z97:Z98"/>
    <mergeCell ref="A97:A98"/>
    <mergeCell ref="B97:B98"/>
    <mergeCell ref="A86:A87"/>
    <mergeCell ref="H86:H87"/>
    <mergeCell ref="A82:A83"/>
    <mergeCell ref="Z95:Z96"/>
    <mergeCell ref="Y84:Y85"/>
    <mergeCell ref="Z82:Z83"/>
    <mergeCell ref="I82:I83"/>
    <mergeCell ref="H64:H65"/>
    <mergeCell ref="I64:I65"/>
    <mergeCell ref="Q95:Q96"/>
    <mergeCell ref="Y86:Y87"/>
    <mergeCell ref="Y95:Y96"/>
    <mergeCell ref="AG95:AG96"/>
    <mergeCell ref="AB80:AH80"/>
    <mergeCell ref="X71:X72"/>
    <mergeCell ref="Y71:Y72"/>
    <mergeCell ref="Z71:Z72"/>
    <mergeCell ref="A88:A89"/>
    <mergeCell ref="A90:A91"/>
    <mergeCell ref="B90:B91"/>
    <mergeCell ref="H90:H91"/>
    <mergeCell ref="I90:I91"/>
    <mergeCell ref="J90:J91"/>
    <mergeCell ref="A84:A85"/>
    <mergeCell ref="A95:A96"/>
    <mergeCell ref="P47:P48"/>
    <mergeCell ref="J56:J57"/>
    <mergeCell ref="P56:P57"/>
    <mergeCell ref="Q56:Q57"/>
    <mergeCell ref="P95:P96"/>
    <mergeCell ref="H84:H85"/>
    <mergeCell ref="A80:C80"/>
    <mergeCell ref="A56:A57"/>
    <mergeCell ref="X64:X65"/>
    <mergeCell ref="A60:A61"/>
    <mergeCell ref="B60:B61"/>
    <mergeCell ref="B82:B83"/>
    <mergeCell ref="J82:J83"/>
    <mergeCell ref="D54:J54"/>
    <mergeCell ref="J64:J65"/>
    <mergeCell ref="P64:P65"/>
    <mergeCell ref="B86:B87"/>
    <mergeCell ref="D80:J80"/>
    <mergeCell ref="Q64:Q65"/>
    <mergeCell ref="R86:R87"/>
    <mergeCell ref="Q86:Q87"/>
    <mergeCell ref="X84:X85"/>
    <mergeCell ref="X82:X83"/>
    <mergeCell ref="L80:R80"/>
    <mergeCell ref="B95:B96"/>
    <mergeCell ref="T54:Z54"/>
    <mergeCell ref="X86:X87"/>
    <mergeCell ref="B64:B65"/>
    <mergeCell ref="T80:Z80"/>
    <mergeCell ref="H82:H83"/>
    <mergeCell ref="R49:R50"/>
    <mergeCell ref="D67:J67"/>
    <mergeCell ref="L67:R67"/>
    <mergeCell ref="T67:Z67"/>
    <mergeCell ref="Y73:Y74"/>
    <mergeCell ref="Z73:Z74"/>
    <mergeCell ref="A49:A50"/>
    <mergeCell ref="A69:A70"/>
    <mergeCell ref="B69:B70"/>
    <mergeCell ref="H69:H70"/>
    <mergeCell ref="I69:I70"/>
    <mergeCell ref="J69:J70"/>
    <mergeCell ref="P69:P70"/>
    <mergeCell ref="Q69:Q70"/>
    <mergeCell ref="R69:R70"/>
    <mergeCell ref="X69:X70"/>
    <mergeCell ref="Y69:Y70"/>
    <mergeCell ref="Z69:Z70"/>
    <mergeCell ref="R75:R76"/>
    <mergeCell ref="X75:X76"/>
    <mergeCell ref="Y75:Y76"/>
    <mergeCell ref="Z56:Z57"/>
    <mergeCell ref="B51:B52"/>
    <mergeCell ref="H51:H52"/>
    <mergeCell ref="H56:H57"/>
    <mergeCell ref="I56:I57"/>
    <mergeCell ref="H60:H61"/>
    <mergeCell ref="B56:B57"/>
    <mergeCell ref="J95:J96"/>
    <mergeCell ref="AF95:AF96"/>
    <mergeCell ref="Z84:Z85"/>
    <mergeCell ref="AF84:AF85"/>
    <mergeCell ref="AG84:AG85"/>
    <mergeCell ref="AF86:AF87"/>
    <mergeCell ref="J84:J85"/>
    <mergeCell ref="B84:B85"/>
    <mergeCell ref="I84:I85"/>
    <mergeCell ref="P84:P85"/>
    <mergeCell ref="D93:J93"/>
    <mergeCell ref="L93:R93"/>
    <mergeCell ref="T93:Z93"/>
    <mergeCell ref="AB93:AH93"/>
    <mergeCell ref="P90:P91"/>
    <mergeCell ref="Q90:Q91"/>
    <mergeCell ref="R90:R91"/>
    <mergeCell ref="X90:X91"/>
    <mergeCell ref="I86:I87"/>
    <mergeCell ref="P86:P87"/>
    <mergeCell ref="J86:J87"/>
    <mergeCell ref="AG86:AG87"/>
    <mergeCell ref="AF90:AF91"/>
    <mergeCell ref="X95:X96"/>
    <mergeCell ref="R84:R85"/>
    <mergeCell ref="Z86:Z87"/>
    <mergeCell ref="Q84:Q85"/>
    <mergeCell ref="Y90:Y91"/>
    <mergeCell ref="Z90:Z91"/>
    <mergeCell ref="R95:R96"/>
    <mergeCell ref="R82:R83"/>
    <mergeCell ref="P82:P83"/>
    <mergeCell ref="Q82:Q83"/>
    <mergeCell ref="AP84:AP85"/>
    <mergeCell ref="Q51:Q52"/>
    <mergeCell ref="R51:R52"/>
    <mergeCell ref="Y51:Y52"/>
    <mergeCell ref="Z51:Z52"/>
    <mergeCell ref="X51:X52"/>
    <mergeCell ref="AB54:AH54"/>
    <mergeCell ref="J62:J63"/>
    <mergeCell ref="P62:P63"/>
    <mergeCell ref="Q62:Q63"/>
    <mergeCell ref="R62:R63"/>
    <mergeCell ref="X62:X63"/>
    <mergeCell ref="Y62:Y63"/>
    <mergeCell ref="Z62:Z63"/>
    <mergeCell ref="AF62:AF63"/>
    <mergeCell ref="AG62:AG63"/>
    <mergeCell ref="AH62:AH63"/>
    <mergeCell ref="R56:R57"/>
    <mergeCell ref="L54:R54"/>
    <mergeCell ref="X56:X57"/>
    <mergeCell ref="AO51:AO52"/>
    <mergeCell ref="AF82:AF83"/>
    <mergeCell ref="AF56:AF57"/>
    <mergeCell ref="AG56:AG57"/>
    <mergeCell ref="AH56:AH57"/>
    <mergeCell ref="AN56:AN57"/>
    <mergeCell ref="AO56:AO57"/>
    <mergeCell ref="AP56:AP57"/>
    <mergeCell ref="Y56:Y57"/>
    <mergeCell ref="AG82:AG83"/>
    <mergeCell ref="A38:A39"/>
    <mergeCell ref="J45:J46"/>
    <mergeCell ref="P45:P46"/>
    <mergeCell ref="A43:A44"/>
    <mergeCell ref="B38:B39"/>
    <mergeCell ref="B43:B44"/>
    <mergeCell ref="A45:A46"/>
    <mergeCell ref="I51:I52"/>
    <mergeCell ref="J51:J52"/>
    <mergeCell ref="P51:P52"/>
    <mergeCell ref="I49:I50"/>
    <mergeCell ref="J49:J50"/>
    <mergeCell ref="P49:P50"/>
    <mergeCell ref="B49:B50"/>
    <mergeCell ref="H43:H44"/>
    <mergeCell ref="I43:I44"/>
    <mergeCell ref="J43:J44"/>
    <mergeCell ref="I47:I48"/>
    <mergeCell ref="J47:J48"/>
    <mergeCell ref="A51:A52"/>
    <mergeCell ref="B47:B48"/>
    <mergeCell ref="H47:H48"/>
    <mergeCell ref="B45:B46"/>
    <mergeCell ref="A47:A48"/>
    <mergeCell ref="R47:R48"/>
    <mergeCell ref="X47:X48"/>
    <mergeCell ref="Y47:Y48"/>
    <mergeCell ref="Y38:Y39"/>
    <mergeCell ref="H45:H46"/>
    <mergeCell ref="R38:R39"/>
    <mergeCell ref="Q38:Q39"/>
    <mergeCell ref="Q43:Q44"/>
    <mergeCell ref="R45:R46"/>
    <mergeCell ref="Q47:Q48"/>
    <mergeCell ref="Q49:Q50"/>
    <mergeCell ref="Y34:Y35"/>
    <mergeCell ref="I38:I39"/>
    <mergeCell ref="J38:J39"/>
    <mergeCell ref="R43:R44"/>
    <mergeCell ref="Q45:Q46"/>
    <mergeCell ref="AF34:AF35"/>
    <mergeCell ref="P43:P44"/>
    <mergeCell ref="P38:P39"/>
    <mergeCell ref="L41:R41"/>
    <mergeCell ref="J34:J35"/>
    <mergeCell ref="P36:P37"/>
    <mergeCell ref="R36:R37"/>
    <mergeCell ref="X45:X46"/>
    <mergeCell ref="AF49:AF50"/>
    <mergeCell ref="Z49:Z50"/>
    <mergeCell ref="Y49:Y50"/>
    <mergeCell ref="X49:X50"/>
    <mergeCell ref="T41:Z41"/>
    <mergeCell ref="AF36:AF37"/>
    <mergeCell ref="BC30:BC31"/>
    <mergeCell ref="AF30:AF31"/>
    <mergeCell ref="X30:X31"/>
    <mergeCell ref="Y30:Y31"/>
    <mergeCell ref="AN30:AN31"/>
    <mergeCell ref="AO30:AO31"/>
    <mergeCell ref="AG30:AG31"/>
    <mergeCell ref="AH30:AH31"/>
    <mergeCell ref="Z30:Z31"/>
    <mergeCell ref="AP30:AP31"/>
    <mergeCell ref="X38:X39"/>
    <mergeCell ref="H49:H50"/>
    <mergeCell ref="Y45:Y46"/>
    <mergeCell ref="Z45:Z46"/>
    <mergeCell ref="X43:X44"/>
    <mergeCell ref="AN36:AN37"/>
    <mergeCell ref="AP36:AP37"/>
    <mergeCell ref="AF38:AF39"/>
    <mergeCell ref="BC32:BC33"/>
    <mergeCell ref="BC34:BC35"/>
    <mergeCell ref="AG32:AG33"/>
    <mergeCell ref="AO34:AO35"/>
    <mergeCell ref="AP34:AP35"/>
    <mergeCell ref="AH32:AH33"/>
    <mergeCell ref="BC38:BC39"/>
    <mergeCell ref="BC36:BC37"/>
    <mergeCell ref="AV36:AV37"/>
    <mergeCell ref="AF45:AF46"/>
    <mergeCell ref="AG45:AG46"/>
    <mergeCell ref="AN45:AN46"/>
    <mergeCell ref="I45:I46"/>
    <mergeCell ref="AW36:AW37"/>
    <mergeCell ref="AO38:AO39"/>
    <mergeCell ref="AN38:AN39"/>
    <mergeCell ref="AP38:AP39"/>
    <mergeCell ref="AG36:AG37"/>
    <mergeCell ref="AH47:AH48"/>
    <mergeCell ref="Y43:Y44"/>
    <mergeCell ref="AP45:AP46"/>
    <mergeCell ref="AO45:AO46"/>
    <mergeCell ref="AX36:AX37"/>
    <mergeCell ref="AV38:AV39"/>
    <mergeCell ref="AW38:AW39"/>
    <mergeCell ref="AX38:AX39"/>
    <mergeCell ref="Z36:Z37"/>
    <mergeCell ref="Y36:Y37"/>
    <mergeCell ref="AO36:AO37"/>
    <mergeCell ref="Z47:Z48"/>
    <mergeCell ref="AF47:AF48"/>
    <mergeCell ref="AJ41:AP41"/>
    <mergeCell ref="AW47:AW48"/>
    <mergeCell ref="AX47:AX48"/>
    <mergeCell ref="A28:C28"/>
    <mergeCell ref="I36:I37"/>
    <mergeCell ref="B30:B31"/>
    <mergeCell ref="B34:B35"/>
    <mergeCell ref="B32:B33"/>
    <mergeCell ref="I34:I35"/>
    <mergeCell ref="A34:A35"/>
    <mergeCell ref="R34:R35"/>
    <mergeCell ref="Q34:Q35"/>
    <mergeCell ref="A30:A31"/>
    <mergeCell ref="H30:H31"/>
    <mergeCell ref="J30:J31"/>
    <mergeCell ref="H32:H33"/>
    <mergeCell ref="I32:I33"/>
    <mergeCell ref="A36:A37"/>
    <mergeCell ref="B36:B37"/>
    <mergeCell ref="X36:X37"/>
    <mergeCell ref="X34:X35"/>
    <mergeCell ref="H36:H37"/>
    <mergeCell ref="T28:Z28"/>
    <mergeCell ref="L28:R28"/>
    <mergeCell ref="R30:R31"/>
    <mergeCell ref="R32:R33"/>
    <mergeCell ref="P34:P35"/>
    <mergeCell ref="P30:P31"/>
    <mergeCell ref="Z32:Z33"/>
    <mergeCell ref="Z34:Z35"/>
    <mergeCell ref="P32:P33"/>
    <mergeCell ref="H34:H35"/>
    <mergeCell ref="Q36:Q37"/>
    <mergeCell ref="I30:I31"/>
    <mergeCell ref="J36:J37"/>
    <mergeCell ref="D28:J28"/>
    <mergeCell ref="Q32:Q33"/>
    <mergeCell ref="X32:X33"/>
    <mergeCell ref="D41:J41"/>
    <mergeCell ref="H38:H39"/>
    <mergeCell ref="AN34:AN35"/>
    <mergeCell ref="AH45:AH46"/>
    <mergeCell ref="Z43:Z44"/>
    <mergeCell ref="Z38:Z39"/>
    <mergeCell ref="AB41:AH41"/>
    <mergeCell ref="A32:A33"/>
    <mergeCell ref="J32:J33"/>
    <mergeCell ref="Q30:Q31"/>
    <mergeCell ref="BC99:BC100"/>
    <mergeCell ref="BC97:BC98"/>
    <mergeCell ref="BC95:BC96"/>
    <mergeCell ref="BC86:BC87"/>
    <mergeCell ref="AR93:AX93"/>
    <mergeCell ref="AV95:AV96"/>
    <mergeCell ref="AW95:AW96"/>
    <mergeCell ref="AX95:AX96"/>
    <mergeCell ref="AV97:AV98"/>
    <mergeCell ref="AW97:AW98"/>
    <mergeCell ref="BC45:BC46"/>
    <mergeCell ref="AO47:AO48"/>
    <mergeCell ref="AP47:AP48"/>
    <mergeCell ref="BC47:BC48"/>
    <mergeCell ref="AN84:AN85"/>
    <mergeCell ref="BC82:BC83"/>
    <mergeCell ref="BC84:BC85"/>
    <mergeCell ref="AN60:AN61"/>
    <mergeCell ref="AV64:AV65"/>
    <mergeCell ref="Y32:Y33"/>
    <mergeCell ref="BC51:BC52"/>
    <mergeCell ref="AV51:AV52"/>
    <mergeCell ref="AW51:AW52"/>
    <mergeCell ref="AX51:AX52"/>
    <mergeCell ref="AW82:AW83"/>
    <mergeCell ref="AX82:AX83"/>
    <mergeCell ref="AV84:AV85"/>
    <mergeCell ref="AW84:AW85"/>
    <mergeCell ref="AW45:AW46"/>
    <mergeCell ref="AX45:AX46"/>
    <mergeCell ref="AV47:AV48"/>
    <mergeCell ref="AF97:AF98"/>
    <mergeCell ref="AG97:AG98"/>
    <mergeCell ref="AH97:AH98"/>
    <mergeCell ref="AN90:AN91"/>
    <mergeCell ref="AO90:AO91"/>
    <mergeCell ref="AP90:AP91"/>
    <mergeCell ref="AH95:AH96"/>
    <mergeCell ref="AN86:AN87"/>
    <mergeCell ref="AP86:AP87"/>
    <mergeCell ref="AO86:AO87"/>
    <mergeCell ref="AV56:AV57"/>
    <mergeCell ref="AX62:AX63"/>
    <mergeCell ref="BC73:BC74"/>
    <mergeCell ref="BC69:BC70"/>
    <mergeCell ref="BC71:BC72"/>
    <mergeCell ref="BC75:BC76"/>
    <mergeCell ref="AO84:AO85"/>
    <mergeCell ref="AF32:AF33"/>
    <mergeCell ref="AG34:AG35"/>
    <mergeCell ref="AH38:AH39"/>
    <mergeCell ref="AJ93:AP93"/>
    <mergeCell ref="AO58:AO59"/>
    <mergeCell ref="AP58:AP59"/>
    <mergeCell ref="AV58:AV59"/>
    <mergeCell ref="AW58:AW59"/>
    <mergeCell ref="AJ67:AP67"/>
    <mergeCell ref="AP82:AP83"/>
    <mergeCell ref="AH82:AH83"/>
    <mergeCell ref="AN82:AN83"/>
    <mergeCell ref="AO82:AO83"/>
    <mergeCell ref="AR67:AX67"/>
    <mergeCell ref="AV69:AV70"/>
    <mergeCell ref="AW69:AW70"/>
    <mergeCell ref="AX69:AX70"/>
    <mergeCell ref="AV71:AV72"/>
    <mergeCell ref="AW71:AW72"/>
    <mergeCell ref="AX71:AX72"/>
    <mergeCell ref="AV73:AV74"/>
    <mergeCell ref="AW73:AW74"/>
    <mergeCell ref="AX73:AX74"/>
    <mergeCell ref="AX84:AX85"/>
    <mergeCell ref="AO88:AO89"/>
    <mergeCell ref="AW60:AW61"/>
    <mergeCell ref="AX60:AX61"/>
    <mergeCell ref="AN75:AN76"/>
    <mergeCell ref="AO75:AO76"/>
    <mergeCell ref="AP75:AP76"/>
    <mergeCell ref="AO32:AO33"/>
    <mergeCell ref="AP32:AP33"/>
    <mergeCell ref="AJ28:AP28"/>
    <mergeCell ref="AV45:AV46"/>
    <mergeCell ref="AV49:AV50"/>
    <mergeCell ref="AW49:AW50"/>
    <mergeCell ref="AX49:AX50"/>
    <mergeCell ref="AN47:AN48"/>
    <mergeCell ref="AG47:AG48"/>
    <mergeCell ref="AR28:AX28"/>
    <mergeCell ref="AV30:AV31"/>
    <mergeCell ref="AW30:AW31"/>
    <mergeCell ref="AX30:AX31"/>
    <mergeCell ref="AV32:AV33"/>
    <mergeCell ref="AW32:AW33"/>
    <mergeCell ref="AX32:AX33"/>
    <mergeCell ref="AV34:AV35"/>
    <mergeCell ref="AW34:AW35"/>
    <mergeCell ref="AX34:AX35"/>
    <mergeCell ref="AG49:AG50"/>
    <mergeCell ref="AO49:AO50"/>
    <mergeCell ref="AP49:AP50"/>
    <mergeCell ref="AH36:AH37"/>
    <mergeCell ref="AG38:AG39"/>
    <mergeCell ref="AH49:AH50"/>
    <mergeCell ref="AN49:AN50"/>
    <mergeCell ref="AH34:AH35"/>
    <mergeCell ref="AP43:AP44"/>
    <mergeCell ref="AR41:AX41"/>
    <mergeCell ref="AV43:AV44"/>
    <mergeCell ref="AW43:AW44"/>
    <mergeCell ref="AX43:AX44"/>
    <mergeCell ref="AB135:AB137"/>
    <mergeCell ref="AC135:AC137"/>
    <mergeCell ref="AD135:AD137"/>
    <mergeCell ref="AJ135:AJ137"/>
    <mergeCell ref="AK135:AK137"/>
    <mergeCell ref="AL135:AL137"/>
    <mergeCell ref="BC43:BC44"/>
    <mergeCell ref="AH43:AH44"/>
    <mergeCell ref="AG43:AG44"/>
    <mergeCell ref="AF43:AF44"/>
    <mergeCell ref="AO43:AO44"/>
    <mergeCell ref="AN43:AN44"/>
    <mergeCell ref="AH51:AH52"/>
    <mergeCell ref="AN51:AN52"/>
    <mergeCell ref="AV86:AV87"/>
    <mergeCell ref="AW86:AW87"/>
    <mergeCell ref="AX86:AX87"/>
    <mergeCell ref="AV88:AV89"/>
    <mergeCell ref="AR80:AX80"/>
    <mergeCell ref="AV82:AV83"/>
    <mergeCell ref="AP51:AP52"/>
    <mergeCell ref="AG51:AG52"/>
    <mergeCell ref="AH86:AH87"/>
    <mergeCell ref="AP88:AP89"/>
    <mergeCell ref="AG88:AG89"/>
    <mergeCell ref="AH88:AH89"/>
    <mergeCell ref="AN88:AN89"/>
    <mergeCell ref="BC49:BC50"/>
    <mergeCell ref="AF51:AF52"/>
    <mergeCell ref="AW103:AW104"/>
    <mergeCell ref="AX103:AX104"/>
    <mergeCell ref="AV116:AV117"/>
    <mergeCell ref="A12:A13"/>
    <mergeCell ref="B12:B13"/>
    <mergeCell ref="H12:H13"/>
    <mergeCell ref="N131:N132"/>
    <mergeCell ref="T131:T132"/>
    <mergeCell ref="U131:U132"/>
    <mergeCell ref="V131:V132"/>
    <mergeCell ref="AB131:AB132"/>
    <mergeCell ref="AC131:AC132"/>
    <mergeCell ref="AD131:AD132"/>
    <mergeCell ref="AJ131:AJ132"/>
    <mergeCell ref="AK131:AK132"/>
    <mergeCell ref="D131:D132"/>
    <mergeCell ref="E131:E132"/>
    <mergeCell ref="F131:F132"/>
    <mergeCell ref="L131:L132"/>
    <mergeCell ref="M131:M132"/>
    <mergeCell ref="AJ54:AP54"/>
    <mergeCell ref="AF69:AF70"/>
    <mergeCell ref="AG69:AG70"/>
    <mergeCell ref="AH69:AH70"/>
    <mergeCell ref="AN69:AN70"/>
    <mergeCell ref="AO69:AO70"/>
    <mergeCell ref="AP69:AP70"/>
    <mergeCell ref="A71:A72"/>
    <mergeCell ref="B71:B72"/>
    <mergeCell ref="H71:H72"/>
    <mergeCell ref="I71:I72"/>
    <mergeCell ref="J71:J72"/>
    <mergeCell ref="P71:P72"/>
    <mergeCell ref="Q71:Q72"/>
    <mergeCell ref="R71:R72"/>
    <mergeCell ref="AR54:AX54"/>
    <mergeCell ref="AW56:AW57"/>
    <mergeCell ref="AX56:AX57"/>
    <mergeCell ref="AN62:AN63"/>
    <mergeCell ref="AO62:AO63"/>
    <mergeCell ref="AP62:AP63"/>
    <mergeCell ref="AV62:AV63"/>
    <mergeCell ref="AW62:AW63"/>
    <mergeCell ref="AB67:AH67"/>
    <mergeCell ref="AV99:AV100"/>
    <mergeCell ref="AB28:AH28"/>
    <mergeCell ref="AN32:AN33"/>
    <mergeCell ref="B8:B9"/>
    <mergeCell ref="A10:A11"/>
    <mergeCell ref="B10:B11"/>
    <mergeCell ref="H6:H7"/>
    <mergeCell ref="I6:I7"/>
    <mergeCell ref="J6:J7"/>
    <mergeCell ref="P10:P11"/>
    <mergeCell ref="Q10:Q11"/>
    <mergeCell ref="Y82:Y83"/>
    <mergeCell ref="I12:I13"/>
    <mergeCell ref="Y8:Y9"/>
    <mergeCell ref="Z8:Z9"/>
    <mergeCell ref="AF8:AF9"/>
    <mergeCell ref="AG8:AG9"/>
    <mergeCell ref="AH8:AH9"/>
    <mergeCell ref="AN8:AN9"/>
    <mergeCell ref="AO8:AO9"/>
    <mergeCell ref="AP8:AP9"/>
    <mergeCell ref="AV8:AV9"/>
    <mergeCell ref="AW8:AW9"/>
    <mergeCell ref="I4:I5"/>
    <mergeCell ref="J4:J5"/>
    <mergeCell ref="P8:P9"/>
    <mergeCell ref="Q8:Q9"/>
    <mergeCell ref="AQ135:AQ137"/>
    <mergeCell ref="D133:D134"/>
    <mergeCell ref="E133:E134"/>
    <mergeCell ref="F133:F134"/>
    <mergeCell ref="L133:L134"/>
    <mergeCell ref="M133:M134"/>
    <mergeCell ref="AJ133:AJ134"/>
    <mergeCell ref="AK133:AK134"/>
    <mergeCell ref="AL133:AL134"/>
    <mergeCell ref="N133:N134"/>
    <mergeCell ref="T133:T134"/>
    <mergeCell ref="U133:U134"/>
    <mergeCell ref="V133:V134"/>
    <mergeCell ref="AB133:AB134"/>
    <mergeCell ref="AC133:AC134"/>
    <mergeCell ref="AD133:AD134"/>
    <mergeCell ref="AL131:AL132"/>
    <mergeCell ref="AQ131:AQ132"/>
    <mergeCell ref="AQ133:AQ134"/>
    <mergeCell ref="D135:D137"/>
    <mergeCell ref="E135:E137"/>
    <mergeCell ref="F135:F137"/>
    <mergeCell ref="L135:L137"/>
    <mergeCell ref="M135:M137"/>
    <mergeCell ref="N135:N137"/>
    <mergeCell ref="T135:T137"/>
    <mergeCell ref="U135:U137"/>
    <mergeCell ref="V135:V137"/>
    <mergeCell ref="AO4:AO5"/>
    <mergeCell ref="AP4:AP5"/>
    <mergeCell ref="AV4:AV5"/>
    <mergeCell ref="AW4:AW5"/>
    <mergeCell ref="AW6:AW7"/>
    <mergeCell ref="BC6:BC7"/>
    <mergeCell ref="R8:R9"/>
    <mergeCell ref="X8:X9"/>
    <mergeCell ref="BC12:BC13"/>
    <mergeCell ref="H4:H5"/>
    <mergeCell ref="D2:J2"/>
    <mergeCell ref="L2:R2"/>
    <mergeCell ref="T2:Z2"/>
    <mergeCell ref="AB2:AH2"/>
    <mergeCell ref="AJ2:AP2"/>
    <mergeCell ref="AR2:AX2"/>
    <mergeCell ref="A4:A5"/>
    <mergeCell ref="B4:B5"/>
    <mergeCell ref="H8:H9"/>
    <mergeCell ref="I8:I9"/>
    <mergeCell ref="J8:J9"/>
    <mergeCell ref="P4:P5"/>
    <mergeCell ref="Q4:Q5"/>
    <mergeCell ref="R4:R5"/>
    <mergeCell ref="X4:X5"/>
    <mergeCell ref="Y4:Y5"/>
    <mergeCell ref="R10:R11"/>
    <mergeCell ref="X10:X11"/>
    <mergeCell ref="Y10:Y11"/>
    <mergeCell ref="Z10:Z11"/>
    <mergeCell ref="AF10:AF11"/>
    <mergeCell ref="AG10:AG11"/>
    <mergeCell ref="A6:A7"/>
    <mergeCell ref="B6:B7"/>
    <mergeCell ref="H10:H11"/>
    <mergeCell ref="I10:I11"/>
    <mergeCell ref="J10:J11"/>
    <mergeCell ref="P6:P7"/>
    <mergeCell ref="Q6:Q7"/>
    <mergeCell ref="R6:R7"/>
    <mergeCell ref="X6:X7"/>
    <mergeCell ref="Y6:Y7"/>
    <mergeCell ref="Z6:Z7"/>
    <mergeCell ref="AF6:AF7"/>
    <mergeCell ref="AG6:AG7"/>
    <mergeCell ref="AH6:AH7"/>
    <mergeCell ref="AN6:AN7"/>
    <mergeCell ref="AO6:AO7"/>
    <mergeCell ref="AP6:AP7"/>
    <mergeCell ref="AH10:AH11"/>
    <mergeCell ref="AN10:AN11"/>
    <mergeCell ref="AO10:AO11"/>
    <mergeCell ref="A8:A9"/>
    <mergeCell ref="AX8:AX9"/>
    <mergeCell ref="BC8:BC9"/>
    <mergeCell ref="AX4:AX5"/>
    <mergeCell ref="AX6:AX7"/>
    <mergeCell ref="AV10:AV11"/>
    <mergeCell ref="AW10:AW11"/>
    <mergeCell ref="AX10:AX11"/>
    <mergeCell ref="BC10:BC11"/>
    <mergeCell ref="J12:J13"/>
    <mergeCell ref="P12:P13"/>
    <mergeCell ref="Q12:Q13"/>
    <mergeCell ref="R12:R13"/>
    <mergeCell ref="X12:X13"/>
    <mergeCell ref="Y12:Y13"/>
    <mergeCell ref="Z12:Z13"/>
    <mergeCell ref="AF12:AF13"/>
    <mergeCell ref="AG12:AG13"/>
    <mergeCell ref="AH12:AH13"/>
    <mergeCell ref="AN12:AN13"/>
    <mergeCell ref="AO12:AO13"/>
    <mergeCell ref="AP12:AP13"/>
    <mergeCell ref="AV12:AV13"/>
    <mergeCell ref="AW12:AW13"/>
    <mergeCell ref="AX12:AX13"/>
    <mergeCell ref="AP10:AP11"/>
    <mergeCell ref="BC4:BC5"/>
    <mergeCell ref="AV6:AV7"/>
    <mergeCell ref="Z4:Z5"/>
    <mergeCell ref="AF4:AF5"/>
    <mergeCell ref="AG4:AG5"/>
    <mergeCell ref="AH4:AH5"/>
    <mergeCell ref="AN4:AN5"/>
    <mergeCell ref="B73:B74"/>
    <mergeCell ref="H73:H74"/>
    <mergeCell ref="I73:I74"/>
    <mergeCell ref="J73:J74"/>
    <mergeCell ref="P73:P74"/>
    <mergeCell ref="Q73:Q74"/>
    <mergeCell ref="R73:R74"/>
    <mergeCell ref="X73:X74"/>
    <mergeCell ref="AF73:AF74"/>
    <mergeCell ref="AG73:AG74"/>
    <mergeCell ref="AH73:AH74"/>
    <mergeCell ref="AN73:AN74"/>
    <mergeCell ref="AO73:AO74"/>
    <mergeCell ref="AP73:AP74"/>
    <mergeCell ref="A73:A74"/>
    <mergeCell ref="AW77:AW78"/>
    <mergeCell ref="AX77:AX78"/>
    <mergeCell ref="BC77:BC78"/>
    <mergeCell ref="Y77:Y78"/>
    <mergeCell ref="Z77:Z78"/>
    <mergeCell ref="AF77:AF78"/>
    <mergeCell ref="AG77:AG78"/>
    <mergeCell ref="AH77:AH78"/>
    <mergeCell ref="AN77:AN78"/>
    <mergeCell ref="AO77:AO78"/>
    <mergeCell ref="AP77:AP78"/>
    <mergeCell ref="AV77:AV78"/>
    <mergeCell ref="A77:A78"/>
    <mergeCell ref="B77:B78"/>
    <mergeCell ref="H77:H78"/>
    <mergeCell ref="I77:I78"/>
    <mergeCell ref="J77:J78"/>
    <mergeCell ref="P77:P78"/>
    <mergeCell ref="A75:A76"/>
    <mergeCell ref="B75:B76"/>
    <mergeCell ref="H75:H76"/>
    <mergeCell ref="Q77:Q78"/>
    <mergeCell ref="R77:R78"/>
    <mergeCell ref="X77:X78"/>
    <mergeCell ref="AV75:AV76"/>
    <mergeCell ref="AW75:AW76"/>
    <mergeCell ref="AX75:AX76"/>
    <mergeCell ref="I75:I76"/>
    <mergeCell ref="J75:J76"/>
    <mergeCell ref="P75:P76"/>
    <mergeCell ref="Q75:Q76"/>
    <mergeCell ref="J19:J20"/>
    <mergeCell ref="Q19:Q20"/>
    <mergeCell ref="R19:R20"/>
    <mergeCell ref="Y19:Y20"/>
    <mergeCell ref="Z19:Z20"/>
    <mergeCell ref="AG19:AG20"/>
    <mergeCell ref="AH19:AH20"/>
    <mergeCell ref="AO19:AO20"/>
    <mergeCell ref="AP19:AP20"/>
    <mergeCell ref="AW19:AW20"/>
    <mergeCell ref="AX19:AX20"/>
    <mergeCell ref="B17:B18"/>
    <mergeCell ref="I17:I18"/>
    <mergeCell ref="J17:J18"/>
    <mergeCell ref="Q17:Q18"/>
    <mergeCell ref="R17:R18"/>
    <mergeCell ref="Y17:Y18"/>
    <mergeCell ref="Z17:Z18"/>
    <mergeCell ref="AG17:AG18"/>
    <mergeCell ref="AH17:AH18"/>
    <mergeCell ref="AO17:AO18"/>
    <mergeCell ref="AP17:AP18"/>
    <mergeCell ref="AW17:AW18"/>
    <mergeCell ref="D15:J15"/>
    <mergeCell ref="L15:R15"/>
    <mergeCell ref="T15:Z15"/>
    <mergeCell ref="AB15:AH15"/>
    <mergeCell ref="AJ15:AP15"/>
    <mergeCell ref="AR15:AX15"/>
    <mergeCell ref="Z25:Z26"/>
    <mergeCell ref="AG25:AG26"/>
    <mergeCell ref="AH25:AH26"/>
    <mergeCell ref="AO25:AO26"/>
    <mergeCell ref="AP25:AP26"/>
    <mergeCell ref="AW25:AW26"/>
    <mergeCell ref="B25:B26"/>
    <mergeCell ref="I25:I26"/>
    <mergeCell ref="J25:J26"/>
    <mergeCell ref="Q25:Q26"/>
    <mergeCell ref="R25:R26"/>
    <mergeCell ref="Y25:Y26"/>
    <mergeCell ref="AX21:AX22"/>
    <mergeCell ref="B23:B24"/>
    <mergeCell ref="I23:I24"/>
    <mergeCell ref="J23:J24"/>
    <mergeCell ref="Q23:Q24"/>
    <mergeCell ref="R23:R24"/>
    <mergeCell ref="Y23:Y24"/>
    <mergeCell ref="Z23:Z24"/>
    <mergeCell ref="AG23:AG24"/>
    <mergeCell ref="AH23:AH24"/>
    <mergeCell ref="AO23:AO24"/>
    <mergeCell ref="AP23:AP24"/>
    <mergeCell ref="AW23:AW24"/>
    <mergeCell ref="AX23:AX24"/>
    <mergeCell ref="A17:A18"/>
    <mergeCell ref="H17:H18"/>
    <mergeCell ref="P17:P18"/>
    <mergeCell ref="X17:X18"/>
    <mergeCell ref="AF17:AF18"/>
    <mergeCell ref="AN17:AN18"/>
    <mergeCell ref="AV17:AV18"/>
    <mergeCell ref="BC17:BC18"/>
    <mergeCell ref="A19:A20"/>
    <mergeCell ref="H19:H20"/>
    <mergeCell ref="P19:P20"/>
    <mergeCell ref="X19:X20"/>
    <mergeCell ref="AF19:AF20"/>
    <mergeCell ref="AN19:AN20"/>
    <mergeCell ref="AV19:AV20"/>
    <mergeCell ref="BC19:BC20"/>
    <mergeCell ref="AX25:AX26"/>
    <mergeCell ref="Z21:Z22"/>
    <mergeCell ref="AG21:AG22"/>
    <mergeCell ref="AH21:AH22"/>
    <mergeCell ref="AO21:AO22"/>
    <mergeCell ref="AP21:AP22"/>
    <mergeCell ref="AW21:AW22"/>
    <mergeCell ref="B21:B22"/>
    <mergeCell ref="I21:I22"/>
    <mergeCell ref="J21:J22"/>
    <mergeCell ref="Q21:Q22"/>
    <mergeCell ref="R21:R22"/>
    <mergeCell ref="Y21:Y22"/>
    <mergeCell ref="AX17:AX18"/>
    <mergeCell ref="B19:B20"/>
    <mergeCell ref="I19:I20"/>
    <mergeCell ref="A25:A26"/>
    <mergeCell ref="H25:H26"/>
    <mergeCell ref="P25:P26"/>
    <mergeCell ref="X25:X26"/>
    <mergeCell ref="AF25:AF26"/>
    <mergeCell ref="AN25:AN26"/>
    <mergeCell ref="AV25:AV26"/>
    <mergeCell ref="BC25:BC26"/>
    <mergeCell ref="A21:A22"/>
    <mergeCell ref="H21:H22"/>
    <mergeCell ref="P21:P22"/>
    <mergeCell ref="X21:X22"/>
    <mergeCell ref="AF21:AF22"/>
    <mergeCell ref="AN21:AN22"/>
    <mergeCell ref="AV21:AV22"/>
    <mergeCell ref="BC21:BC22"/>
    <mergeCell ref="A23:A24"/>
    <mergeCell ref="H23:H24"/>
    <mergeCell ref="P23:P24"/>
    <mergeCell ref="X23:X24"/>
    <mergeCell ref="AF23:AF24"/>
    <mergeCell ref="AN23:AN24"/>
    <mergeCell ref="AV23:AV24"/>
    <mergeCell ref="BC23:BC24"/>
  </mergeCells>
  <phoneticPr fontId="31" type="noConversion"/>
  <printOptions horizontalCentered="1"/>
  <pageMargins left="0.23622047244094491" right="0.23622047244094491" top="0.15748031496062992" bottom="0.35433070866141736" header="0.19685039370078741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D31"/>
  <sheetViews>
    <sheetView zoomScale="140" zoomScaleNormal="14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5" sqref="A25"/>
    </sheetView>
  </sheetViews>
  <sheetFormatPr defaultColWidth="11.42578125" defaultRowHeight="15" x14ac:dyDescent="0.25"/>
  <cols>
    <col min="3" max="3" width="18.140625" customWidth="1"/>
    <col min="4" max="8" width="11.42578125" customWidth="1"/>
    <col min="9" max="9" width="1.85546875" customWidth="1"/>
    <col min="10" max="14" width="11.42578125" customWidth="1"/>
    <col min="15" max="15" width="1.85546875" customWidth="1"/>
    <col min="16" max="20" width="11.42578125" customWidth="1"/>
    <col min="21" max="21" width="1.85546875" customWidth="1"/>
    <col min="22" max="26" width="11.42578125" customWidth="1"/>
    <col min="27" max="27" width="1.85546875" customWidth="1"/>
    <col min="28" max="32" width="11.42578125" customWidth="1"/>
    <col min="33" max="33" width="1.85546875" customWidth="1"/>
    <col min="34" max="38" width="11.42578125" customWidth="1"/>
    <col min="39" max="39" width="4.42578125" customWidth="1"/>
    <col min="41" max="41" width="11.42578125" style="1"/>
    <col min="42" max="42" width="14" customWidth="1"/>
  </cols>
  <sheetData>
    <row r="1" spans="1:45" ht="15.75" x14ac:dyDescent="0.25">
      <c r="A1" s="275"/>
      <c r="B1" s="271"/>
      <c r="C1" s="271"/>
      <c r="D1" s="237">
        <v>45340</v>
      </c>
      <c r="E1" s="238"/>
      <c r="F1" s="238"/>
      <c r="G1" s="238"/>
      <c r="H1" s="238"/>
      <c r="I1" s="7"/>
      <c r="J1" s="237">
        <v>45347</v>
      </c>
      <c r="K1" s="238"/>
      <c r="L1" s="238"/>
      <c r="M1" s="238"/>
      <c r="N1" s="238"/>
      <c r="O1" s="7"/>
      <c r="P1" s="237">
        <v>45354</v>
      </c>
      <c r="Q1" s="238"/>
      <c r="R1" s="238"/>
      <c r="S1" s="238"/>
      <c r="T1" s="238"/>
      <c r="U1" s="7"/>
      <c r="V1" s="237">
        <v>45361</v>
      </c>
      <c r="W1" s="238"/>
      <c r="X1" s="238"/>
      <c r="Y1" s="238"/>
      <c r="Z1" s="238"/>
      <c r="AA1" s="7"/>
      <c r="AB1" s="237">
        <v>45368</v>
      </c>
      <c r="AC1" s="238"/>
      <c r="AD1" s="238"/>
      <c r="AE1" s="238"/>
      <c r="AF1" s="238"/>
      <c r="AG1" s="7"/>
      <c r="AH1" s="237">
        <v>45375</v>
      </c>
      <c r="AI1" s="238"/>
      <c r="AJ1" s="238"/>
      <c r="AK1" s="238"/>
      <c r="AL1" s="238"/>
      <c r="AM1" s="2"/>
      <c r="AN1" s="15" t="s">
        <v>20</v>
      </c>
      <c r="AS1" s="1"/>
    </row>
    <row r="2" spans="1:45" ht="15.75" x14ac:dyDescent="0.25">
      <c r="A2" s="275" t="s">
        <v>117</v>
      </c>
      <c r="B2" s="271"/>
      <c r="C2" s="271"/>
      <c r="D2" s="129"/>
      <c r="E2" s="130"/>
      <c r="F2" s="130"/>
      <c r="G2" s="130"/>
      <c r="H2" s="130"/>
      <c r="I2" s="131"/>
      <c r="J2" s="129"/>
      <c r="K2" s="130"/>
      <c r="L2" s="130"/>
      <c r="M2" s="130"/>
      <c r="N2" s="130"/>
      <c r="O2" s="131"/>
      <c r="P2" s="129"/>
      <c r="Q2" s="130"/>
      <c r="R2" s="130"/>
      <c r="S2" s="130"/>
      <c r="T2" s="130"/>
      <c r="U2" s="131"/>
      <c r="V2" s="129"/>
      <c r="W2" s="130"/>
      <c r="X2" s="130"/>
      <c r="Y2" s="130"/>
      <c r="Z2" s="130"/>
      <c r="AA2" s="131"/>
      <c r="AB2" s="126"/>
      <c r="AC2" s="127"/>
      <c r="AD2" s="127"/>
      <c r="AE2" s="127"/>
      <c r="AF2" s="127"/>
      <c r="AG2" s="131"/>
      <c r="AH2" s="126"/>
      <c r="AI2" s="127"/>
      <c r="AJ2" s="127"/>
      <c r="AK2" s="127"/>
      <c r="AL2" s="127"/>
      <c r="AM2" s="2"/>
      <c r="AN2" s="15"/>
      <c r="AS2" s="1"/>
    </row>
    <row r="3" spans="1:45" x14ac:dyDescent="0.25">
      <c r="A3" s="275" t="s">
        <v>102</v>
      </c>
      <c r="B3" s="271"/>
      <c r="C3" s="271"/>
      <c r="D3" s="74" t="s">
        <v>21</v>
      </c>
      <c r="E3" s="74" t="s">
        <v>49</v>
      </c>
      <c r="F3" s="74" t="s">
        <v>50</v>
      </c>
      <c r="G3" s="74" t="s">
        <v>51</v>
      </c>
      <c r="H3" s="74" t="s">
        <v>58</v>
      </c>
      <c r="I3" s="8"/>
      <c r="J3" s="74" t="s">
        <v>21</v>
      </c>
      <c r="K3" s="74" t="s">
        <v>49</v>
      </c>
      <c r="L3" s="74" t="s">
        <v>50</v>
      </c>
      <c r="M3" s="74" t="s">
        <v>51</v>
      </c>
      <c r="N3" s="74" t="s">
        <v>58</v>
      </c>
      <c r="O3" s="8"/>
      <c r="P3" s="74" t="s">
        <v>21</v>
      </c>
      <c r="Q3" s="74" t="s">
        <v>52</v>
      </c>
      <c r="R3" s="74" t="s">
        <v>50</v>
      </c>
      <c r="S3" s="74" t="s">
        <v>51</v>
      </c>
      <c r="T3" s="74" t="s">
        <v>58</v>
      </c>
      <c r="U3" s="8"/>
      <c r="V3" s="74" t="s">
        <v>21</v>
      </c>
      <c r="W3" s="74" t="s">
        <v>52</v>
      </c>
      <c r="X3" s="74" t="s">
        <v>50</v>
      </c>
      <c r="Y3" s="74" t="s">
        <v>51</v>
      </c>
      <c r="Z3" s="74" t="s">
        <v>58</v>
      </c>
      <c r="AA3" s="8"/>
      <c r="AB3" s="6" t="s">
        <v>21</v>
      </c>
      <c r="AC3" s="6" t="s">
        <v>52</v>
      </c>
      <c r="AD3" s="6" t="s">
        <v>50</v>
      </c>
      <c r="AE3" s="6" t="s">
        <v>51</v>
      </c>
      <c r="AF3" s="6" t="s">
        <v>58</v>
      </c>
      <c r="AG3" s="8"/>
      <c r="AH3" s="6" t="s">
        <v>21</v>
      </c>
      <c r="AI3" s="6" t="s">
        <v>52</v>
      </c>
      <c r="AJ3" s="6" t="s">
        <v>50</v>
      </c>
      <c r="AK3" s="6" t="s">
        <v>51</v>
      </c>
      <c r="AL3" s="6" t="s">
        <v>58</v>
      </c>
      <c r="AM3" s="16"/>
      <c r="AN3" s="6" t="s">
        <v>44</v>
      </c>
      <c r="AS3" s="1"/>
    </row>
    <row r="4" spans="1:45" ht="15.75" x14ac:dyDescent="0.25">
      <c r="A4" s="86"/>
      <c r="B4" s="50" t="s">
        <v>22</v>
      </c>
      <c r="C4" s="158" t="s">
        <v>107</v>
      </c>
      <c r="D4" s="20"/>
      <c r="E4" s="59"/>
      <c r="F4" s="59"/>
      <c r="G4" s="59"/>
      <c r="H4" s="59"/>
      <c r="I4" s="8"/>
      <c r="J4" s="59"/>
      <c r="K4" s="59"/>
      <c r="L4" s="59"/>
      <c r="M4" s="59"/>
      <c r="N4" s="59"/>
      <c r="O4" s="8"/>
      <c r="P4" s="59"/>
      <c r="Q4" s="59"/>
      <c r="R4" s="59"/>
      <c r="S4" s="59"/>
      <c r="T4" s="59"/>
      <c r="U4" s="8"/>
      <c r="V4" s="89"/>
      <c r="W4" s="89"/>
      <c r="X4" s="89"/>
      <c r="Y4" s="89"/>
      <c r="Z4" s="89"/>
      <c r="AA4" s="8"/>
      <c r="AB4" s="59"/>
      <c r="AC4" s="59"/>
      <c r="AD4" s="59"/>
      <c r="AE4" s="59"/>
      <c r="AF4" s="59"/>
      <c r="AG4" s="8"/>
      <c r="AH4" s="59"/>
      <c r="AI4" s="59"/>
      <c r="AJ4" s="59"/>
      <c r="AK4" s="59"/>
      <c r="AL4" s="59"/>
      <c r="AM4" s="2"/>
      <c r="AN4" s="13">
        <f>SUM(D4:AL4)+1200</f>
        <v>1200</v>
      </c>
      <c r="AS4" s="1"/>
    </row>
    <row r="5" spans="1:45" ht="15.75" x14ac:dyDescent="0.25">
      <c r="A5" s="86"/>
      <c r="B5" s="50" t="s">
        <v>23</v>
      </c>
      <c r="C5" s="158" t="s">
        <v>122</v>
      </c>
      <c r="D5" s="20"/>
      <c r="E5" s="59"/>
      <c r="F5" s="59"/>
      <c r="G5" s="59"/>
      <c r="H5" s="59"/>
      <c r="I5" s="8"/>
      <c r="J5" s="59"/>
      <c r="K5" s="59"/>
      <c r="L5" s="59"/>
      <c r="M5" s="59"/>
      <c r="N5" s="59"/>
      <c r="O5" s="8"/>
      <c r="P5" s="59"/>
      <c r="Q5" s="59"/>
      <c r="R5" s="59"/>
      <c r="S5" s="59"/>
      <c r="T5" s="59"/>
      <c r="U5" s="8"/>
      <c r="V5" s="59"/>
      <c r="W5" s="59"/>
      <c r="X5" s="59"/>
      <c r="Y5" s="59"/>
      <c r="Z5" s="59"/>
      <c r="AA5" s="8"/>
      <c r="AB5" s="89"/>
      <c r="AC5" s="89"/>
      <c r="AD5" s="89"/>
      <c r="AE5" s="89"/>
      <c r="AF5" s="89"/>
      <c r="AG5" s="8"/>
      <c r="AH5" s="59"/>
      <c r="AI5" s="59"/>
      <c r="AJ5" s="59"/>
      <c r="AK5" s="59"/>
      <c r="AL5" s="59"/>
      <c r="AM5" s="2"/>
      <c r="AN5" s="13">
        <f t="shared" ref="AN5:AN8" si="0">SUM(D5:AL5)+1200</f>
        <v>1200</v>
      </c>
      <c r="AS5" s="1"/>
    </row>
    <row r="6" spans="1:45" ht="15.75" x14ac:dyDescent="0.25">
      <c r="A6" s="98"/>
      <c r="B6" s="50" t="s">
        <v>24</v>
      </c>
      <c r="C6" s="158" t="s">
        <v>106</v>
      </c>
      <c r="D6" s="20"/>
      <c r="E6" s="59"/>
      <c r="F6" s="59"/>
      <c r="G6" s="59"/>
      <c r="H6" s="59"/>
      <c r="I6" s="8"/>
      <c r="J6" s="59"/>
      <c r="K6" s="59"/>
      <c r="L6" s="59"/>
      <c r="M6" s="59"/>
      <c r="N6" s="59"/>
      <c r="O6" s="8"/>
      <c r="P6" s="89"/>
      <c r="Q6" s="89"/>
      <c r="R6" s="89"/>
      <c r="S6" s="89"/>
      <c r="T6" s="89"/>
      <c r="U6" s="8"/>
      <c r="V6" s="59"/>
      <c r="W6" s="59"/>
      <c r="X6" s="59"/>
      <c r="Y6" s="59"/>
      <c r="Z6" s="59"/>
      <c r="AA6" s="8"/>
      <c r="AB6" s="59"/>
      <c r="AC6" s="59"/>
      <c r="AD6" s="59"/>
      <c r="AE6" s="59"/>
      <c r="AF6" s="59"/>
      <c r="AG6" s="8"/>
      <c r="AH6" s="59"/>
      <c r="AI6" s="59"/>
      <c r="AJ6" s="59"/>
      <c r="AK6" s="59"/>
      <c r="AL6" s="59"/>
      <c r="AM6" s="2"/>
      <c r="AN6" s="13">
        <f t="shared" si="0"/>
        <v>1200</v>
      </c>
      <c r="AS6" s="1"/>
    </row>
    <row r="7" spans="1:45" ht="15.75" x14ac:dyDescent="0.25">
      <c r="A7" s="98"/>
      <c r="B7" s="50" t="s">
        <v>25</v>
      </c>
      <c r="C7" s="158" t="s">
        <v>109</v>
      </c>
      <c r="D7" s="181"/>
      <c r="E7" s="59"/>
      <c r="F7" s="59"/>
      <c r="G7" s="59"/>
      <c r="H7" s="59"/>
      <c r="I7" s="8"/>
      <c r="J7" s="89"/>
      <c r="K7" s="89"/>
      <c r="L7" s="89"/>
      <c r="M7" s="89"/>
      <c r="N7" s="89"/>
      <c r="O7" s="8"/>
      <c r="P7" s="59"/>
      <c r="Q7" s="59"/>
      <c r="R7" s="59"/>
      <c r="S7" s="59"/>
      <c r="T7" s="59"/>
      <c r="U7" s="8"/>
      <c r="V7" s="59"/>
      <c r="W7" s="59"/>
      <c r="X7" s="59"/>
      <c r="Y7" s="59"/>
      <c r="Z7" s="59"/>
      <c r="AA7" s="8"/>
      <c r="AB7" s="59"/>
      <c r="AC7" s="59"/>
      <c r="AD7" s="59"/>
      <c r="AE7" s="59"/>
      <c r="AF7" s="59"/>
      <c r="AG7" s="8"/>
      <c r="AH7" s="59"/>
      <c r="AI7" s="59"/>
      <c r="AJ7" s="59"/>
      <c r="AK7" s="59"/>
      <c r="AL7" s="59"/>
      <c r="AM7" s="2"/>
      <c r="AN7" s="13">
        <f t="shared" si="0"/>
        <v>1200</v>
      </c>
      <c r="AS7" s="1"/>
    </row>
    <row r="8" spans="1:45" ht="15.75" x14ac:dyDescent="0.25">
      <c r="A8" s="98"/>
      <c r="B8" s="50" t="s">
        <v>26</v>
      </c>
      <c r="C8" s="211" t="s">
        <v>124</v>
      </c>
      <c r="D8" s="89"/>
      <c r="E8" s="89"/>
      <c r="F8" s="89"/>
      <c r="G8" s="89"/>
      <c r="H8" s="89"/>
      <c r="I8" s="8"/>
      <c r="J8" s="59"/>
      <c r="K8" s="59"/>
      <c r="L8" s="59"/>
      <c r="M8" s="59"/>
      <c r="N8" s="59"/>
      <c r="O8" s="8"/>
      <c r="P8" s="59"/>
      <c r="Q8" s="59"/>
      <c r="R8" s="59"/>
      <c r="S8" s="59"/>
      <c r="T8" s="59"/>
      <c r="U8" s="8"/>
      <c r="V8" s="59"/>
      <c r="W8" s="59"/>
      <c r="X8" s="59"/>
      <c r="Y8" s="59"/>
      <c r="Z8" s="59"/>
      <c r="AA8" s="8"/>
      <c r="AB8" s="59"/>
      <c r="AC8" s="59"/>
      <c r="AD8" s="59"/>
      <c r="AE8" s="59"/>
      <c r="AF8" s="59"/>
      <c r="AG8" s="8"/>
      <c r="AH8" s="59"/>
      <c r="AI8" s="59"/>
      <c r="AJ8" s="59"/>
      <c r="AK8" s="59"/>
      <c r="AL8" s="59"/>
      <c r="AM8" s="2"/>
      <c r="AN8" s="13">
        <f t="shared" si="0"/>
        <v>1200</v>
      </c>
      <c r="AS8" s="1"/>
    </row>
    <row r="9" spans="1:45" x14ac:dyDescent="0.25">
      <c r="A9" s="275" t="s">
        <v>103</v>
      </c>
      <c r="B9" s="271"/>
      <c r="C9" s="271"/>
      <c r="D9" s="74" t="s">
        <v>21</v>
      </c>
      <c r="E9" s="74" t="s">
        <v>49</v>
      </c>
      <c r="F9" s="74" t="s">
        <v>50</v>
      </c>
      <c r="G9" s="74" t="s">
        <v>51</v>
      </c>
      <c r="H9" s="74" t="s">
        <v>58</v>
      </c>
      <c r="I9" s="8"/>
      <c r="J9" s="74" t="s">
        <v>21</v>
      </c>
      <c r="K9" s="74" t="s">
        <v>49</v>
      </c>
      <c r="L9" s="74" t="s">
        <v>50</v>
      </c>
      <c r="M9" s="74" t="s">
        <v>51</v>
      </c>
      <c r="N9" s="74" t="s">
        <v>58</v>
      </c>
      <c r="O9" s="8"/>
      <c r="P9" s="74" t="s">
        <v>21</v>
      </c>
      <c r="Q9" s="74" t="s">
        <v>52</v>
      </c>
      <c r="R9" s="74" t="s">
        <v>50</v>
      </c>
      <c r="S9" s="74" t="s">
        <v>51</v>
      </c>
      <c r="T9" s="74" t="s">
        <v>58</v>
      </c>
      <c r="U9" s="8"/>
      <c r="V9" s="74" t="s">
        <v>21</v>
      </c>
      <c r="W9" s="74" t="s">
        <v>52</v>
      </c>
      <c r="X9" s="74" t="s">
        <v>50</v>
      </c>
      <c r="Y9" s="74" t="s">
        <v>51</v>
      </c>
      <c r="Z9" s="74" t="s">
        <v>58</v>
      </c>
      <c r="AA9" s="8"/>
      <c r="AB9" s="6" t="s">
        <v>21</v>
      </c>
      <c r="AC9" s="6" t="s">
        <v>52</v>
      </c>
      <c r="AD9" s="6" t="s">
        <v>50</v>
      </c>
      <c r="AE9" s="6" t="s">
        <v>51</v>
      </c>
      <c r="AF9" s="6" t="s">
        <v>58</v>
      </c>
      <c r="AG9" s="8"/>
      <c r="AH9" s="6" t="s">
        <v>21</v>
      </c>
      <c r="AI9" s="6" t="s">
        <v>52</v>
      </c>
      <c r="AJ9" s="6" t="s">
        <v>50</v>
      </c>
      <c r="AK9" s="6" t="s">
        <v>51</v>
      </c>
      <c r="AL9" s="6" t="s">
        <v>58</v>
      </c>
      <c r="AM9" s="16"/>
      <c r="AN9" s="6" t="s">
        <v>44</v>
      </c>
      <c r="AS9" s="1"/>
    </row>
    <row r="10" spans="1:45" ht="15.75" x14ac:dyDescent="0.25">
      <c r="A10" s="86"/>
      <c r="B10" s="50" t="s">
        <v>22</v>
      </c>
      <c r="C10" s="211" t="s">
        <v>202</v>
      </c>
      <c r="D10" s="59"/>
      <c r="E10" s="59"/>
      <c r="F10" s="59"/>
      <c r="G10" s="59"/>
      <c r="H10" s="59"/>
      <c r="I10" s="8"/>
      <c r="J10" s="59"/>
      <c r="K10" s="59"/>
      <c r="L10" s="59"/>
      <c r="M10" s="59"/>
      <c r="N10" s="59"/>
      <c r="O10" s="8"/>
      <c r="P10" s="59"/>
      <c r="Q10" s="59"/>
      <c r="R10" s="59"/>
      <c r="S10" s="59"/>
      <c r="T10" s="59"/>
      <c r="U10" s="8"/>
      <c r="V10" s="89"/>
      <c r="W10" s="89"/>
      <c r="X10" s="89"/>
      <c r="Y10" s="89"/>
      <c r="Z10" s="89"/>
      <c r="AA10" s="8"/>
      <c r="AB10" s="59"/>
      <c r="AC10" s="59"/>
      <c r="AD10" s="59"/>
      <c r="AE10" s="59"/>
      <c r="AF10" s="59"/>
      <c r="AG10" s="8"/>
      <c r="AH10" s="59"/>
      <c r="AI10" s="59"/>
      <c r="AJ10" s="59"/>
      <c r="AK10" s="59"/>
      <c r="AL10" s="59"/>
      <c r="AM10" s="2"/>
      <c r="AN10" s="13">
        <f>SUM(D10:AL10) + 1100</f>
        <v>1100</v>
      </c>
      <c r="AS10" s="1"/>
    </row>
    <row r="11" spans="1:45" ht="15.75" x14ac:dyDescent="0.25">
      <c r="A11" s="86"/>
      <c r="B11" s="50" t="s">
        <v>23</v>
      </c>
      <c r="C11" s="158" t="s">
        <v>118</v>
      </c>
      <c r="D11" s="59"/>
      <c r="E11" s="59"/>
      <c r="F11" s="59"/>
      <c r="G11" s="59"/>
      <c r="H11" s="59"/>
      <c r="I11" s="8"/>
      <c r="J11" s="59"/>
      <c r="K11" s="59"/>
      <c r="L11" s="59"/>
      <c r="M11" s="59"/>
      <c r="N11" s="59"/>
      <c r="O11" s="8"/>
      <c r="P11" s="59"/>
      <c r="Q11" s="59"/>
      <c r="R11" s="59"/>
      <c r="S11" s="59"/>
      <c r="T11" s="59"/>
      <c r="U11" s="8"/>
      <c r="V11" s="59"/>
      <c r="W11" s="59"/>
      <c r="X11" s="59"/>
      <c r="Y11" s="59"/>
      <c r="Z11" s="59"/>
      <c r="AA11" s="8"/>
      <c r="AB11" s="89"/>
      <c r="AC11" s="89"/>
      <c r="AD11" s="89"/>
      <c r="AE11" s="89"/>
      <c r="AF11" s="89"/>
      <c r="AG11" s="8"/>
      <c r="AH11" s="59"/>
      <c r="AI11" s="59"/>
      <c r="AJ11" s="59"/>
      <c r="AK11" s="59"/>
      <c r="AL11" s="59"/>
      <c r="AM11" s="2"/>
      <c r="AN11" s="13">
        <f t="shared" ref="AN11:AN14" si="1">SUM(D11:AL11) + 1100</f>
        <v>1100</v>
      </c>
      <c r="AS11" s="1"/>
    </row>
    <row r="12" spans="1:45" ht="15.75" x14ac:dyDescent="0.25">
      <c r="A12" s="98"/>
      <c r="B12" s="50" t="s">
        <v>24</v>
      </c>
      <c r="C12" s="158" t="s">
        <v>108</v>
      </c>
      <c r="D12" s="59"/>
      <c r="E12" s="59"/>
      <c r="F12" s="59"/>
      <c r="G12" s="59"/>
      <c r="H12" s="59"/>
      <c r="I12" s="8"/>
      <c r="J12" s="59"/>
      <c r="K12" s="59"/>
      <c r="L12" s="59"/>
      <c r="M12" s="59"/>
      <c r="N12" s="59"/>
      <c r="O12" s="8"/>
      <c r="P12" s="89"/>
      <c r="Q12" s="89"/>
      <c r="R12" s="89"/>
      <c r="S12" s="89"/>
      <c r="T12" s="89"/>
      <c r="U12" s="8"/>
      <c r="V12" s="59"/>
      <c r="W12" s="59"/>
      <c r="X12" s="59"/>
      <c r="Y12" s="59"/>
      <c r="Z12" s="59"/>
      <c r="AA12" s="8"/>
      <c r="AB12" s="59"/>
      <c r="AC12" s="59"/>
      <c r="AD12" s="59"/>
      <c r="AE12" s="59"/>
      <c r="AF12" s="59"/>
      <c r="AG12" s="8"/>
      <c r="AH12" s="59"/>
      <c r="AI12" s="59"/>
      <c r="AJ12" s="59"/>
      <c r="AK12" s="59"/>
      <c r="AL12" s="59"/>
      <c r="AM12" s="2"/>
      <c r="AN12" s="13">
        <f t="shared" si="1"/>
        <v>1100</v>
      </c>
      <c r="AS12" s="1"/>
    </row>
    <row r="13" spans="1:45" ht="15.75" x14ac:dyDescent="0.25">
      <c r="A13" s="98"/>
      <c r="B13" s="50" t="s">
        <v>25</v>
      </c>
      <c r="C13" s="158" t="s">
        <v>121</v>
      </c>
      <c r="D13" s="59"/>
      <c r="E13" s="59"/>
      <c r="F13" s="59"/>
      <c r="G13" s="59"/>
      <c r="H13" s="59"/>
      <c r="I13" s="8"/>
      <c r="J13" s="89"/>
      <c r="K13" s="89"/>
      <c r="L13" s="89"/>
      <c r="M13" s="89"/>
      <c r="N13" s="89"/>
      <c r="O13" s="8"/>
      <c r="P13" s="59"/>
      <c r="Q13" s="59"/>
      <c r="R13" s="59"/>
      <c r="S13" s="59"/>
      <c r="T13" s="59"/>
      <c r="U13" s="8"/>
      <c r="V13" s="59"/>
      <c r="W13" s="59"/>
      <c r="X13" s="59"/>
      <c r="Y13" s="59"/>
      <c r="Z13" s="59"/>
      <c r="AA13" s="8"/>
      <c r="AB13" s="59"/>
      <c r="AC13" s="59"/>
      <c r="AD13" s="59"/>
      <c r="AE13" s="59"/>
      <c r="AF13" s="59"/>
      <c r="AG13" s="8"/>
      <c r="AH13" s="59"/>
      <c r="AI13" s="59"/>
      <c r="AJ13" s="59"/>
      <c r="AK13" s="59"/>
      <c r="AL13" s="59"/>
      <c r="AM13" s="2"/>
      <c r="AN13" s="13">
        <f t="shared" si="1"/>
        <v>1100</v>
      </c>
      <c r="AS13" s="1"/>
    </row>
    <row r="14" spans="1:45" ht="15.75" x14ac:dyDescent="0.25">
      <c r="A14" s="98"/>
      <c r="B14" s="50" t="s">
        <v>26</v>
      </c>
      <c r="C14" s="211" t="s">
        <v>123</v>
      </c>
      <c r="D14" s="89"/>
      <c r="E14" s="89"/>
      <c r="F14" s="89"/>
      <c r="G14" s="89"/>
      <c r="H14" s="89"/>
      <c r="I14" s="8"/>
      <c r="J14" s="59"/>
      <c r="K14" s="59"/>
      <c r="L14" s="59"/>
      <c r="M14" s="59"/>
      <c r="N14" s="59"/>
      <c r="O14" s="8"/>
      <c r="P14" s="59"/>
      <c r="Q14" s="59"/>
      <c r="R14" s="59"/>
      <c r="S14" s="59"/>
      <c r="T14" s="59"/>
      <c r="U14" s="8"/>
      <c r="V14" s="59"/>
      <c r="W14" s="59"/>
      <c r="X14" s="59"/>
      <c r="Y14" s="59"/>
      <c r="Z14" s="59"/>
      <c r="AA14" s="8"/>
      <c r="AB14" s="59"/>
      <c r="AC14" s="59"/>
      <c r="AD14" s="59"/>
      <c r="AE14" s="59"/>
      <c r="AF14" s="59"/>
      <c r="AG14" s="8"/>
      <c r="AH14" s="59"/>
      <c r="AI14" s="59"/>
      <c r="AJ14" s="59"/>
      <c r="AK14" s="59"/>
      <c r="AL14" s="59"/>
      <c r="AM14" s="2"/>
      <c r="AN14" s="13">
        <f t="shared" si="1"/>
        <v>1100</v>
      </c>
      <c r="AS14" s="1"/>
    </row>
    <row r="15" spans="1:45" hidden="1" x14ac:dyDescent="0.25">
      <c r="A15" s="275" t="s">
        <v>104</v>
      </c>
      <c r="B15" s="271"/>
      <c r="C15" s="271"/>
      <c r="D15" s="74" t="s">
        <v>21</v>
      </c>
      <c r="E15" s="74" t="s">
        <v>49</v>
      </c>
      <c r="F15" s="74" t="s">
        <v>50</v>
      </c>
      <c r="G15" s="74" t="s">
        <v>51</v>
      </c>
      <c r="H15" s="74" t="s">
        <v>58</v>
      </c>
      <c r="I15" s="8"/>
      <c r="J15" s="74" t="s">
        <v>21</v>
      </c>
      <c r="K15" s="74" t="s">
        <v>49</v>
      </c>
      <c r="L15" s="74" t="s">
        <v>50</v>
      </c>
      <c r="M15" s="74" t="s">
        <v>51</v>
      </c>
      <c r="N15" s="74" t="s">
        <v>58</v>
      </c>
      <c r="O15" s="8"/>
      <c r="P15" s="74" t="s">
        <v>21</v>
      </c>
      <c r="Q15" s="74" t="s">
        <v>52</v>
      </c>
      <c r="R15" s="74" t="s">
        <v>50</v>
      </c>
      <c r="S15" s="74" t="s">
        <v>51</v>
      </c>
      <c r="T15" s="74" t="s">
        <v>58</v>
      </c>
      <c r="U15" s="8"/>
      <c r="V15" s="74" t="s">
        <v>21</v>
      </c>
      <c r="W15" s="74" t="s">
        <v>52</v>
      </c>
      <c r="X15" s="74" t="s">
        <v>50</v>
      </c>
      <c r="Y15" s="74" t="s">
        <v>51</v>
      </c>
      <c r="Z15" s="74" t="s">
        <v>58</v>
      </c>
      <c r="AA15" s="8"/>
      <c r="AB15" s="6" t="s">
        <v>21</v>
      </c>
      <c r="AC15" s="6" t="s">
        <v>52</v>
      </c>
      <c r="AD15" s="6" t="s">
        <v>50</v>
      </c>
      <c r="AE15" s="6" t="s">
        <v>51</v>
      </c>
      <c r="AF15" s="6" t="s">
        <v>58</v>
      </c>
      <c r="AG15" s="8"/>
      <c r="AH15" s="6" t="s">
        <v>21</v>
      </c>
      <c r="AI15" s="6" t="s">
        <v>52</v>
      </c>
      <c r="AJ15" s="6" t="s">
        <v>50</v>
      </c>
      <c r="AK15" s="6" t="s">
        <v>51</v>
      </c>
      <c r="AL15" s="6" t="s">
        <v>58</v>
      </c>
      <c r="AM15" s="16"/>
      <c r="AN15" s="6" t="s">
        <v>44</v>
      </c>
      <c r="AS15" s="1"/>
    </row>
    <row r="16" spans="1:45" ht="15.75" hidden="1" x14ac:dyDescent="0.25">
      <c r="A16" s="86"/>
      <c r="B16" s="50" t="s">
        <v>22</v>
      </c>
      <c r="C16" s="158"/>
      <c r="D16" s="182"/>
      <c r="E16" s="59"/>
      <c r="F16" s="59"/>
      <c r="G16" s="59"/>
      <c r="H16" s="59"/>
      <c r="I16" s="8"/>
      <c r="J16" s="59"/>
      <c r="K16" s="59"/>
      <c r="L16" s="59"/>
      <c r="M16" s="59"/>
      <c r="N16" s="59"/>
      <c r="O16" s="8"/>
      <c r="P16" s="59"/>
      <c r="Q16" s="59"/>
      <c r="R16" s="59"/>
      <c r="S16" s="59"/>
      <c r="T16" s="59"/>
      <c r="U16" s="8"/>
      <c r="V16" s="59"/>
      <c r="W16" s="59"/>
      <c r="X16" s="59"/>
      <c r="Y16" s="59"/>
      <c r="Z16" s="59"/>
      <c r="AA16" s="8"/>
      <c r="AB16" s="59"/>
      <c r="AC16" s="59"/>
      <c r="AD16" s="59"/>
      <c r="AE16" s="59"/>
      <c r="AF16" s="59"/>
      <c r="AG16" s="8"/>
      <c r="AH16" s="59"/>
      <c r="AI16" s="59"/>
      <c r="AJ16" s="59"/>
      <c r="AK16" s="59"/>
      <c r="AL16" s="59"/>
      <c r="AM16" s="2"/>
      <c r="AN16" s="13">
        <f>SUM(D16:AL16)+1000</f>
        <v>1000</v>
      </c>
      <c r="AS16" s="1"/>
    </row>
    <row r="17" spans="1:56" ht="15.75" hidden="1" x14ac:dyDescent="0.25">
      <c r="A17" s="86"/>
      <c r="B17" s="50" t="s">
        <v>23</v>
      </c>
      <c r="C17" s="158"/>
      <c r="D17" s="59"/>
      <c r="E17" s="59"/>
      <c r="F17" s="59"/>
      <c r="G17" s="59"/>
      <c r="H17" s="59"/>
      <c r="I17" s="8"/>
      <c r="J17" s="59"/>
      <c r="K17" s="59"/>
      <c r="L17" s="59"/>
      <c r="M17" s="59"/>
      <c r="N17" s="59"/>
      <c r="O17" s="8"/>
      <c r="P17" s="59"/>
      <c r="Q17" s="59"/>
      <c r="R17" s="59"/>
      <c r="S17" s="59"/>
      <c r="T17" s="59"/>
      <c r="U17" s="8"/>
      <c r="V17" s="59"/>
      <c r="W17" s="59"/>
      <c r="X17" s="59"/>
      <c r="Y17" s="59"/>
      <c r="Z17" s="59"/>
      <c r="AA17" s="8"/>
      <c r="AB17" s="59"/>
      <c r="AC17" s="59"/>
      <c r="AD17" s="59"/>
      <c r="AE17" s="59"/>
      <c r="AF17" s="59"/>
      <c r="AG17" s="8"/>
      <c r="AH17" s="59"/>
      <c r="AI17" s="59"/>
      <c r="AJ17" s="59"/>
      <c r="AK17" s="59"/>
      <c r="AL17" s="59"/>
      <c r="AM17" s="2"/>
      <c r="AN17" s="13">
        <f t="shared" ref="AN17:AN20" si="2">SUM(D17:AL17)+1000</f>
        <v>1000</v>
      </c>
      <c r="AS17" s="1"/>
    </row>
    <row r="18" spans="1:56" ht="15.75" hidden="1" x14ac:dyDescent="0.25">
      <c r="A18" s="98"/>
      <c r="B18" s="50" t="s">
        <v>24</v>
      </c>
      <c r="C18" s="211"/>
      <c r="D18" s="59"/>
      <c r="E18" s="59"/>
      <c r="F18" s="59"/>
      <c r="G18" s="59"/>
      <c r="H18" s="59"/>
      <c r="I18" s="8"/>
      <c r="J18" s="59"/>
      <c r="K18" s="59"/>
      <c r="L18" s="59"/>
      <c r="M18" s="59"/>
      <c r="N18" s="59"/>
      <c r="O18" s="8"/>
      <c r="P18" s="89"/>
      <c r="Q18" s="89"/>
      <c r="R18" s="89"/>
      <c r="S18" s="89"/>
      <c r="T18" s="89"/>
      <c r="U18" s="8"/>
      <c r="V18" s="59"/>
      <c r="W18" s="59"/>
      <c r="X18" s="59"/>
      <c r="Y18" s="59"/>
      <c r="Z18" s="59"/>
      <c r="AA18" s="8"/>
      <c r="AB18" s="59"/>
      <c r="AC18" s="59"/>
      <c r="AD18" s="59"/>
      <c r="AE18" s="59"/>
      <c r="AF18" s="59"/>
      <c r="AG18" s="8"/>
      <c r="AH18" s="59"/>
      <c r="AI18" s="59"/>
      <c r="AJ18" s="59"/>
      <c r="AK18" s="59"/>
      <c r="AL18" s="59"/>
      <c r="AM18" s="2"/>
      <c r="AN18" s="13">
        <f t="shared" si="2"/>
        <v>1000</v>
      </c>
      <c r="AS18" s="1"/>
    </row>
    <row r="19" spans="1:56" ht="15.75" hidden="1" x14ac:dyDescent="0.25">
      <c r="A19" s="98"/>
      <c r="B19" s="50" t="s">
        <v>25</v>
      </c>
      <c r="C19" s="158"/>
      <c r="D19" s="59"/>
      <c r="E19" s="59"/>
      <c r="F19" s="59"/>
      <c r="G19" s="59"/>
      <c r="H19" s="59"/>
      <c r="I19" s="8"/>
      <c r="J19" s="89"/>
      <c r="K19" s="89"/>
      <c r="L19" s="89"/>
      <c r="M19" s="89"/>
      <c r="N19" s="89"/>
      <c r="O19" s="8"/>
      <c r="P19" s="59"/>
      <c r="Q19" s="59"/>
      <c r="R19" s="59"/>
      <c r="S19" s="59"/>
      <c r="T19" s="59"/>
      <c r="U19" s="8"/>
      <c r="V19" s="59"/>
      <c r="W19" s="59"/>
      <c r="X19" s="59"/>
      <c r="Y19" s="59"/>
      <c r="Z19" s="59"/>
      <c r="AA19" s="8"/>
      <c r="AB19" s="59"/>
      <c r="AC19" s="59"/>
      <c r="AD19" s="59"/>
      <c r="AE19" s="59"/>
      <c r="AF19" s="59"/>
      <c r="AG19" s="8"/>
      <c r="AH19" s="59"/>
      <c r="AI19" s="59"/>
      <c r="AJ19" s="59"/>
      <c r="AK19" s="59"/>
      <c r="AL19" s="59"/>
      <c r="AM19" s="2"/>
      <c r="AN19" s="13">
        <f t="shared" si="2"/>
        <v>1000</v>
      </c>
      <c r="AS19" s="1"/>
    </row>
    <row r="20" spans="1:56" ht="15.75" hidden="1" x14ac:dyDescent="0.25">
      <c r="A20" s="98"/>
      <c r="B20" s="50" t="s">
        <v>26</v>
      </c>
      <c r="C20" s="158"/>
      <c r="D20" s="89"/>
      <c r="E20" s="89"/>
      <c r="F20" s="89"/>
      <c r="G20" s="89"/>
      <c r="H20" s="89"/>
      <c r="I20" s="8"/>
      <c r="J20" s="59"/>
      <c r="K20" s="59"/>
      <c r="L20" s="59"/>
      <c r="M20" s="59"/>
      <c r="N20" s="59"/>
      <c r="O20" s="8"/>
      <c r="P20" s="59"/>
      <c r="Q20" s="59"/>
      <c r="R20" s="59"/>
      <c r="S20" s="59"/>
      <c r="T20" s="59"/>
      <c r="U20" s="8"/>
      <c r="V20" s="59"/>
      <c r="W20" s="59"/>
      <c r="X20" s="59"/>
      <c r="Y20" s="59"/>
      <c r="Z20" s="59"/>
      <c r="AA20" s="8"/>
      <c r="AB20" s="59"/>
      <c r="AC20" s="59"/>
      <c r="AD20" s="59"/>
      <c r="AE20" s="59"/>
      <c r="AF20" s="59"/>
      <c r="AG20" s="8"/>
      <c r="AH20" s="59"/>
      <c r="AI20" s="59"/>
      <c r="AJ20" s="59"/>
      <c r="AK20" s="59"/>
      <c r="AL20" s="59"/>
      <c r="AM20" s="2"/>
      <c r="AN20" s="13">
        <f t="shared" si="2"/>
        <v>1000</v>
      </c>
      <c r="AS20" s="1"/>
    </row>
    <row r="21" spans="1:56" ht="14.1" customHeight="1" x14ac:dyDescent="0.25">
      <c r="A21" s="96"/>
      <c r="B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51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1"/>
    </row>
    <row r="27" spans="1:56" x14ac:dyDescent="0.25">
      <c r="C27" s="171"/>
    </row>
    <row r="29" spans="1:56" x14ac:dyDescent="0.25">
      <c r="BC29">
        <v>0</v>
      </c>
    </row>
    <row r="31" spans="1:56" x14ac:dyDescent="0.25">
      <c r="BB31">
        <v>4</v>
      </c>
      <c r="BC31">
        <v>2</v>
      </c>
      <c r="BD31">
        <v>1</v>
      </c>
    </row>
  </sheetData>
  <mergeCells count="11">
    <mergeCell ref="A2:C2"/>
    <mergeCell ref="A15:C15"/>
    <mergeCell ref="AH1:AL1"/>
    <mergeCell ref="P1:T1"/>
    <mergeCell ref="V1:Z1"/>
    <mergeCell ref="AB1:AF1"/>
    <mergeCell ref="A9:C9"/>
    <mergeCell ref="A1:C1"/>
    <mergeCell ref="D1:H1"/>
    <mergeCell ref="J1:N1"/>
    <mergeCell ref="A3:C3"/>
  </mergeCells>
  <phoneticPr fontId="3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9"/>
  <sheetViews>
    <sheetView zoomScale="90" zoomScaleNormal="90" zoomScalePageLayoutView="110" workbookViewId="0">
      <selection activeCell="P15" sqref="P15"/>
    </sheetView>
  </sheetViews>
  <sheetFormatPr defaultColWidth="8.85546875" defaultRowHeight="15.75" x14ac:dyDescent="0.25"/>
  <cols>
    <col min="1" max="1" width="6.85546875" style="4" customWidth="1"/>
    <col min="2" max="2" width="28.7109375" style="72" customWidth="1"/>
    <col min="3" max="3" width="9.28515625" style="4" customWidth="1"/>
    <col min="4" max="4" width="8.42578125" style="1" customWidth="1"/>
    <col min="6" max="6" width="28.7109375" style="72" customWidth="1"/>
    <col min="8" max="8" width="6.7109375" style="1" customWidth="1"/>
    <col min="10" max="10" width="31.42578125" style="72" customWidth="1"/>
    <col min="12" max="12" width="8.85546875" style="1"/>
  </cols>
  <sheetData>
    <row r="1" spans="1:14" s="101" customFormat="1" x14ac:dyDescent="0.25">
      <c r="A1" s="99" t="s">
        <v>35</v>
      </c>
      <c r="B1" s="73"/>
      <c r="C1" s="99" t="s">
        <v>20</v>
      </c>
      <c r="D1" s="100"/>
      <c r="E1" s="99" t="s">
        <v>35</v>
      </c>
      <c r="F1" s="71"/>
      <c r="G1" s="99" t="s">
        <v>20</v>
      </c>
      <c r="H1" s="100"/>
      <c r="I1" s="99" t="s">
        <v>35</v>
      </c>
      <c r="J1" s="71"/>
      <c r="K1" s="99" t="s">
        <v>20</v>
      </c>
      <c r="L1" s="100"/>
    </row>
    <row r="2" spans="1:14" s="63" customFormat="1" ht="20.100000000000001" customHeight="1" x14ac:dyDescent="0.2">
      <c r="A2" s="60">
        <v>1</v>
      </c>
      <c r="B2" s="151" t="str">
        <f>'UTR Comp'!C6</f>
        <v>Alexander Yiu</v>
      </c>
      <c r="C2" s="153">
        <f>'UTR Comp'!AN4</f>
        <v>1200</v>
      </c>
      <c r="D2" s="108"/>
      <c r="E2" s="109">
        <v>1</v>
      </c>
      <c r="F2" s="117" t="str">
        <f>'JSS Results'!C30</f>
        <v>Ricky Chen*</v>
      </c>
      <c r="G2" s="156">
        <f>'JSS Results'!BB30</f>
        <v>700</v>
      </c>
      <c r="H2" s="108"/>
      <c r="I2" s="109">
        <v>1</v>
      </c>
      <c r="J2" s="155" t="e">
        <f>'JSS Results'!#REF!</f>
        <v>#REF!</v>
      </c>
      <c r="K2" s="154">
        <f>'JSS Results'!BB87</f>
        <v>300</v>
      </c>
      <c r="L2" s="61"/>
    </row>
    <row r="3" spans="1:14" s="65" customFormat="1" ht="20.100000000000001" customHeight="1" x14ac:dyDescent="0.2">
      <c r="A3" s="62">
        <v>2</v>
      </c>
      <c r="B3" s="151" t="e">
        <f>'UTR Comp'!#REF!</f>
        <v>#REF!</v>
      </c>
      <c r="C3" s="153">
        <f>'UTR Comp'!AN6</f>
        <v>1200</v>
      </c>
      <c r="D3" s="111"/>
      <c r="E3" s="109">
        <v>2</v>
      </c>
      <c r="F3" s="117" t="str">
        <f>'JSS Results'!C31</f>
        <v>Josh Lyndon*</v>
      </c>
      <c r="G3" s="156">
        <f>'JSS Results'!BB31</f>
        <v>700</v>
      </c>
      <c r="H3" s="111"/>
      <c r="I3" s="109">
        <v>2</v>
      </c>
      <c r="J3" s="155" t="str">
        <f>'JSS Results'!C82</f>
        <v>Honor Whitfield*</v>
      </c>
      <c r="K3" s="154">
        <f>'JSS Results'!BB82</f>
        <v>300</v>
      </c>
      <c r="L3" s="64"/>
    </row>
    <row r="4" spans="1:14" s="65" customFormat="1" ht="20.100000000000001" customHeight="1" x14ac:dyDescent="0.2">
      <c r="A4" s="62">
        <v>3</v>
      </c>
      <c r="B4" s="151" t="str">
        <f>'UTR Comp'!C7</f>
        <v>Damon Hwang</v>
      </c>
      <c r="C4" s="153">
        <f>'UTR Comp'!AN5</f>
        <v>1200</v>
      </c>
      <c r="D4" s="111"/>
      <c r="E4" s="109">
        <v>3</v>
      </c>
      <c r="F4" s="117" t="str">
        <f>'JSS Results'!C35</f>
        <v>Rapha Thioulouse*</v>
      </c>
      <c r="G4" s="156">
        <f>'JSS Results'!BB35</f>
        <v>700</v>
      </c>
      <c r="H4" s="111"/>
      <c r="I4" s="109">
        <v>3</v>
      </c>
      <c r="J4" s="155" t="str">
        <f>'JSS Results'!C83</f>
        <v>Abigail DeSouza*</v>
      </c>
      <c r="K4" s="154">
        <f>'JSS Results'!BB83</f>
        <v>300</v>
      </c>
      <c r="L4" s="64"/>
    </row>
    <row r="5" spans="1:14" s="65" customFormat="1" ht="20.100000000000001" customHeight="1" x14ac:dyDescent="0.2">
      <c r="A5" s="60">
        <v>4</v>
      </c>
      <c r="B5" s="151" t="e">
        <f>'UTR Comp'!#REF!</f>
        <v>#REF!</v>
      </c>
      <c r="C5" s="153">
        <f>'UTR Comp'!AN7</f>
        <v>1200</v>
      </c>
      <c r="D5" s="111"/>
      <c r="E5" s="109">
        <v>4</v>
      </c>
      <c r="F5" s="117" t="str">
        <f>'JSS Results'!C33</f>
        <v>Alex Dickson*</v>
      </c>
      <c r="G5" s="156">
        <f>'JSS Results'!BB33</f>
        <v>700</v>
      </c>
      <c r="H5" s="111"/>
      <c r="I5" s="109">
        <v>4</v>
      </c>
      <c r="J5" s="155" t="str">
        <f>'JSS Results'!C86</f>
        <v>Natalie Pack*</v>
      </c>
      <c r="K5" s="154">
        <f>'JSS Results'!BB86</f>
        <v>300</v>
      </c>
      <c r="L5" s="64"/>
    </row>
    <row r="6" spans="1:14" s="65" customFormat="1" ht="20.100000000000001" customHeight="1" x14ac:dyDescent="0.2">
      <c r="A6" s="62">
        <v>5</v>
      </c>
      <c r="B6" s="152" t="str">
        <f>'UTR Comp'!C13</f>
        <v>Misha Heazlewood*</v>
      </c>
      <c r="C6" s="153">
        <f>'UTR Comp'!AN13</f>
        <v>1100</v>
      </c>
      <c r="D6" s="111"/>
      <c r="E6" s="109">
        <v>5</v>
      </c>
      <c r="F6" s="117" t="str">
        <f>'JSS Results'!C34</f>
        <v>Robbie Ng*</v>
      </c>
      <c r="G6" s="156">
        <f>'JSS Results'!BB34</f>
        <v>700</v>
      </c>
      <c r="H6" s="111"/>
      <c r="I6" s="109">
        <v>5</v>
      </c>
      <c r="J6" s="155" t="str">
        <f>'JSS Results'!C91</f>
        <v>Owen Liu*</v>
      </c>
      <c r="K6" s="154" t="e">
        <f>'JSS Results'!BB91</f>
        <v>#REF!</v>
      </c>
      <c r="L6" s="64"/>
    </row>
    <row r="7" spans="1:14" s="65" customFormat="1" ht="20.100000000000001" customHeight="1" x14ac:dyDescent="0.2">
      <c r="A7" s="62">
        <v>6</v>
      </c>
      <c r="B7" s="152" t="e">
        <f>'UTR Comp'!#REF!</f>
        <v>#REF!</v>
      </c>
      <c r="C7" s="153">
        <f>'UTR Comp'!AN14</f>
        <v>1100</v>
      </c>
      <c r="D7" s="111"/>
      <c r="E7" s="109">
        <v>6</v>
      </c>
      <c r="F7" s="117" t="str">
        <f>'JSS Results'!C38</f>
        <v>Samuel Kanak</v>
      </c>
      <c r="G7" s="156">
        <f>'JSS Results'!BB38</f>
        <v>700</v>
      </c>
      <c r="H7" s="111"/>
      <c r="I7" s="109">
        <v>6</v>
      </c>
      <c r="J7" s="155" t="str">
        <f>'JSS Results'!C85</f>
        <v>Isla Hutton*</v>
      </c>
      <c r="K7" s="154">
        <f>'JSS Results'!BB85</f>
        <v>300</v>
      </c>
      <c r="L7" s="64"/>
    </row>
    <row r="8" spans="1:14" s="65" customFormat="1" ht="20.100000000000001" customHeight="1" x14ac:dyDescent="0.2">
      <c r="A8" s="62">
        <v>7</v>
      </c>
      <c r="B8" s="152" t="str">
        <f>'UTR Comp'!C10</f>
        <v>Dylan Fisher</v>
      </c>
      <c r="C8" s="153">
        <f>'UTR Comp'!AN10</f>
        <v>1100</v>
      </c>
      <c r="D8" s="111"/>
      <c r="E8" s="109">
        <v>7</v>
      </c>
      <c r="F8" s="117" t="str">
        <f>'JSS Results'!C36</f>
        <v>Hugo Brady*</v>
      </c>
      <c r="G8" s="156">
        <f>'JSS Results'!BB36</f>
        <v>700</v>
      </c>
      <c r="H8" s="111"/>
      <c r="I8" s="109">
        <v>7</v>
      </c>
      <c r="J8" s="155" t="e">
        <f>'JSS Results'!#REF!</f>
        <v>#REF!</v>
      </c>
      <c r="K8" s="154" t="e">
        <f>'JSS Results'!BB89</f>
        <v>#REF!</v>
      </c>
      <c r="L8" s="64"/>
    </row>
    <row r="9" spans="1:14" s="65" customFormat="1" ht="20.100000000000001" customHeight="1" x14ac:dyDescent="0.2">
      <c r="A9" s="62">
        <v>8</v>
      </c>
      <c r="B9" s="152" t="str">
        <f>'UTR Comp'!C12</f>
        <v>Oscar Browning</v>
      </c>
      <c r="C9" s="153">
        <f>'UTR Comp'!AN12</f>
        <v>1100</v>
      </c>
      <c r="D9" s="111"/>
      <c r="E9" s="109">
        <v>8</v>
      </c>
      <c r="F9" s="117" t="str">
        <f>'JSS Results'!C39</f>
        <v>Aarin Panda*</v>
      </c>
      <c r="G9" s="156">
        <f>'JSS Results'!BB39</f>
        <v>700</v>
      </c>
      <c r="H9" s="111"/>
      <c r="I9" s="109">
        <v>8</v>
      </c>
      <c r="J9" s="155" t="str">
        <f>'JSS Results'!C88</f>
        <v>Chloe Densten*</v>
      </c>
      <c r="K9" s="154">
        <f>'JSS Results'!BB90</f>
        <v>300</v>
      </c>
      <c r="L9" s="64"/>
    </row>
    <row r="10" spans="1:14" s="65" customFormat="1" ht="20.100000000000001" customHeight="1" x14ac:dyDescent="0.2">
      <c r="A10" s="62">
        <v>9</v>
      </c>
      <c r="B10" s="152" t="str">
        <f>'UTR Comp'!C5</f>
        <v>Ewan O'Sullivan*</v>
      </c>
      <c r="C10" s="153">
        <f>'UTR Comp'!AN11</f>
        <v>1100</v>
      </c>
      <c r="D10" s="111"/>
      <c r="E10" s="109">
        <v>9</v>
      </c>
      <c r="F10" s="117" t="str">
        <f>'JSS Results'!C37</f>
        <v>Harvey Calabro*</v>
      </c>
      <c r="G10" s="156">
        <f>'JSS Results'!BB37</f>
        <v>700</v>
      </c>
      <c r="H10" s="111"/>
      <c r="I10" s="109">
        <v>9</v>
      </c>
      <c r="J10" s="155" t="str">
        <f>'JSS Results'!C84</f>
        <v>Chloe Williams*</v>
      </c>
      <c r="K10" s="154">
        <f>'JSS Results'!BB84</f>
        <v>300</v>
      </c>
      <c r="L10" s="64"/>
    </row>
    <row r="11" spans="1:14" s="65" customFormat="1" ht="20.100000000000001" customHeight="1" x14ac:dyDescent="0.2">
      <c r="A11" s="62">
        <v>10</v>
      </c>
      <c r="B11" s="188">
        <f>'UTR Comp'!C18</f>
        <v>0</v>
      </c>
      <c r="C11" s="153">
        <f>'UTR Comp'!AN18</f>
        <v>1000</v>
      </c>
      <c r="D11" s="111"/>
      <c r="E11" s="109">
        <v>10</v>
      </c>
      <c r="F11" s="117" t="str">
        <f>'JSS Results'!C46</f>
        <v>Archer Jolly*</v>
      </c>
      <c r="G11" s="156">
        <f>'JSS Results'!BB32</f>
        <v>700</v>
      </c>
      <c r="H11" s="111"/>
      <c r="I11" s="109">
        <v>10</v>
      </c>
      <c r="J11" s="155" t="e">
        <f>'JSS Results'!#REF!</f>
        <v>#REF!</v>
      </c>
      <c r="K11" s="154">
        <f>'JSS Results'!BB88</f>
        <v>300</v>
      </c>
      <c r="L11" s="64"/>
    </row>
    <row r="12" spans="1:14" s="65" customFormat="1" ht="20.100000000000001" customHeight="1" x14ac:dyDescent="0.2">
      <c r="A12" s="62">
        <v>11</v>
      </c>
      <c r="B12" s="188">
        <f>'UTR Comp'!C17</f>
        <v>0</v>
      </c>
      <c r="C12" s="153">
        <f>'UTR Comp'!AN17</f>
        <v>1000</v>
      </c>
      <c r="D12" s="111"/>
      <c r="E12" s="109">
        <v>11</v>
      </c>
      <c r="F12" s="118" t="e">
        <f>'JSS Results'!#REF!</f>
        <v>#REF!</v>
      </c>
      <c r="G12" s="156">
        <f>'JSS Results'!BB45</f>
        <v>600</v>
      </c>
      <c r="H12" s="111"/>
      <c r="I12" s="109">
        <v>11</v>
      </c>
      <c r="J12" s="110" t="str">
        <f>'JSS Results'!C89</f>
        <v>James Soetadja</v>
      </c>
      <c r="K12" s="154">
        <f>'JSS Results'!BB96</f>
        <v>200</v>
      </c>
      <c r="L12" s="64"/>
      <c r="N12" s="65" t="s">
        <v>36</v>
      </c>
    </row>
    <row r="13" spans="1:14" s="65" customFormat="1" ht="20.100000000000001" customHeight="1" x14ac:dyDescent="0.2">
      <c r="A13" s="62">
        <v>12</v>
      </c>
      <c r="B13" s="188">
        <f>'UTR Comp'!C16</f>
        <v>0</v>
      </c>
      <c r="C13" s="153">
        <f>'UTR Comp'!AN16</f>
        <v>1000</v>
      </c>
      <c r="D13" s="111"/>
      <c r="E13" s="109">
        <v>12</v>
      </c>
      <c r="F13" s="118" t="e">
        <f>'JSS Results'!#REF!</f>
        <v>#REF!</v>
      </c>
      <c r="G13" s="156">
        <f>'JSS Results'!BB46</f>
        <v>600</v>
      </c>
      <c r="H13" s="111"/>
      <c r="I13" s="109">
        <v>12</v>
      </c>
      <c r="J13" s="110" t="e">
        <f>'JSS Results'!#REF!</f>
        <v>#REF!</v>
      </c>
      <c r="K13" s="154">
        <f>'JSS Results'!BB95</f>
        <v>200</v>
      </c>
      <c r="L13" s="64"/>
    </row>
    <row r="14" spans="1:14" s="65" customFormat="1" ht="20.100000000000001" customHeight="1" x14ac:dyDescent="0.25">
      <c r="A14" s="150">
        <v>13</v>
      </c>
      <c r="B14" s="189">
        <f>'UTR Comp'!C19</f>
        <v>0</v>
      </c>
      <c r="C14" s="153">
        <f>'UTR Comp'!AN19</f>
        <v>1000</v>
      </c>
      <c r="D14" s="111"/>
      <c r="E14" s="109">
        <v>13</v>
      </c>
      <c r="F14" s="118" t="str">
        <f>'JSS Results'!C50</f>
        <v>Charlie Malavich*</v>
      </c>
      <c r="G14" s="156">
        <f>'JSS Results'!BB50</f>
        <v>600</v>
      </c>
      <c r="H14" s="111"/>
      <c r="I14" s="109">
        <v>13</v>
      </c>
      <c r="J14" s="110" t="e">
        <f>'JSS Results'!#REF!</f>
        <v>#REF!</v>
      </c>
      <c r="K14" s="154">
        <f>'JSS Results'!BB104</f>
        <v>200</v>
      </c>
    </row>
    <row r="15" spans="1:14" s="65" customFormat="1" ht="20.100000000000001" customHeight="1" x14ac:dyDescent="0.25">
      <c r="A15" s="150">
        <v>14</v>
      </c>
      <c r="B15" s="183" t="str">
        <f>'JSS Results'!C12</f>
        <v>Avi Ereria*</v>
      </c>
      <c r="C15" s="114">
        <f>'JSS Results'!BB12</f>
        <v>900</v>
      </c>
      <c r="D15" s="111"/>
      <c r="E15" s="109">
        <v>14</v>
      </c>
      <c r="F15" s="118" t="str">
        <f>'JSS Results'!C43</f>
        <v>Leon Hoerr</v>
      </c>
      <c r="G15" s="156">
        <f>'JSS Results'!BB43</f>
        <v>600</v>
      </c>
      <c r="H15" s="111"/>
      <c r="I15" s="109">
        <v>14</v>
      </c>
      <c r="J15" s="110" t="str">
        <f>'JSS Results'!C99</f>
        <v>Isabella Nanos Karabetsos*</v>
      </c>
      <c r="K15" s="154">
        <f>'JSS Results'!BB99</f>
        <v>200</v>
      </c>
    </row>
    <row r="16" spans="1:14" s="65" customFormat="1" ht="20.100000000000001" customHeight="1" x14ac:dyDescent="0.25">
      <c r="A16" s="150">
        <v>15</v>
      </c>
      <c r="B16" s="183" t="e">
        <f>'JSS Results'!#REF!</f>
        <v>#REF!</v>
      </c>
      <c r="C16" s="114">
        <f>'JSS Results'!BB9</f>
        <v>900</v>
      </c>
      <c r="D16" s="111"/>
      <c r="E16" s="109">
        <v>15</v>
      </c>
      <c r="F16" s="118" t="str">
        <f>'JSS Results'!C49</f>
        <v>Jed Sammel</v>
      </c>
      <c r="G16" s="156">
        <f>'JSS Results'!BB49</f>
        <v>600</v>
      </c>
      <c r="H16" s="111"/>
      <c r="I16" s="109">
        <v>15</v>
      </c>
      <c r="J16" s="110" t="str">
        <f>'JSS Results'!C101</f>
        <v>Dylan Du*</v>
      </c>
      <c r="K16" s="154">
        <f>'JSS Results'!BB101</f>
        <v>200</v>
      </c>
    </row>
    <row r="17" spans="1:25" s="65" customFormat="1" ht="20.100000000000001" customHeight="1" x14ac:dyDescent="0.25">
      <c r="A17" s="150">
        <v>16</v>
      </c>
      <c r="B17" s="183" t="str">
        <f>'JSS Results'!C13</f>
        <v>Felix Bootlis*</v>
      </c>
      <c r="C17" s="114">
        <f>'JSS Results'!BB13</f>
        <v>900</v>
      </c>
      <c r="D17" s="111"/>
      <c r="E17" s="109">
        <v>16</v>
      </c>
      <c r="F17" s="118" t="str">
        <f>'JSS Results'!C52</f>
        <v>Jax Hill</v>
      </c>
      <c r="G17" s="156">
        <f>'JSS Results'!BB52</f>
        <v>600</v>
      </c>
      <c r="H17" s="111"/>
      <c r="I17" s="109">
        <v>16</v>
      </c>
      <c r="J17" s="110" t="str">
        <f>'JSS Results'!C102</f>
        <v>Hamish Mews</v>
      </c>
      <c r="K17" s="154">
        <f>'JSS Results'!BB102</f>
        <v>200</v>
      </c>
    </row>
    <row r="18" spans="1:25" s="65" customFormat="1" ht="20.100000000000001" customHeight="1" x14ac:dyDescent="0.25">
      <c r="A18" s="150">
        <v>17</v>
      </c>
      <c r="B18" s="183" t="str">
        <f>'JSS Results'!C5</f>
        <v>Ben Faust*</v>
      </c>
      <c r="C18" s="114">
        <f>'JSS Results'!BB5</f>
        <v>900</v>
      </c>
      <c r="D18" s="111"/>
      <c r="E18" s="109">
        <v>17</v>
      </c>
      <c r="F18" s="118" t="str">
        <f>'JSS Results'!C51</f>
        <v>Jackson Barclay*</v>
      </c>
      <c r="G18" s="156">
        <f>'JSS Results'!BB51</f>
        <v>600</v>
      </c>
      <c r="H18" s="111"/>
      <c r="I18" s="109">
        <v>17</v>
      </c>
      <c r="J18" s="110" t="str">
        <f>'JSS Results'!C98</f>
        <v>Chan Lawrence*</v>
      </c>
      <c r="K18" s="154">
        <f>'JSS Results'!BB98</f>
        <v>200</v>
      </c>
    </row>
    <row r="19" spans="1:25" s="65" customFormat="1" ht="20.100000000000001" customHeight="1" x14ac:dyDescent="0.25">
      <c r="A19" s="150">
        <v>18</v>
      </c>
      <c r="B19" s="183" t="str">
        <f>'JSS Results'!C4</f>
        <v>Adam Struggles*</v>
      </c>
      <c r="C19" s="114">
        <f>'JSS Results'!BB4</f>
        <v>900</v>
      </c>
      <c r="D19" s="111"/>
      <c r="E19" s="109">
        <v>18</v>
      </c>
      <c r="F19" s="118" t="str">
        <f>'JSS Results'!C44</f>
        <v>Abigail Schembri</v>
      </c>
      <c r="G19" s="156">
        <f>'JSS Results'!BB44</f>
        <v>600</v>
      </c>
      <c r="H19" s="111"/>
      <c r="I19" s="109">
        <v>18</v>
      </c>
      <c r="J19" s="110" t="str">
        <f>'JSS Results'!C97</f>
        <v>Alastair Tait*</v>
      </c>
      <c r="K19" s="154">
        <f>'JSS Results'!BB97</f>
        <v>200</v>
      </c>
    </row>
    <row r="20" spans="1:25" s="65" customFormat="1" ht="20.100000000000001" customHeight="1" x14ac:dyDescent="0.25">
      <c r="A20" s="150">
        <v>19</v>
      </c>
      <c r="B20" s="183" t="str">
        <f>'JSS Results'!C7</f>
        <v>Blake Heckes*</v>
      </c>
      <c r="C20" s="114">
        <f>'JSS Results'!BB7</f>
        <v>900</v>
      </c>
      <c r="D20" s="111"/>
      <c r="E20" s="109">
        <v>19</v>
      </c>
      <c r="F20" s="118" t="str">
        <f>'JSS Results'!C45</f>
        <v>Dasha Jolley*</v>
      </c>
      <c r="G20" s="156">
        <f>'JSS Results'!BB47</f>
        <v>600</v>
      </c>
      <c r="H20" s="111"/>
      <c r="I20" s="109">
        <v>19</v>
      </c>
      <c r="J20" s="110" t="str">
        <f>'JSS Results'!C100</f>
        <v>Hugo Mullins</v>
      </c>
      <c r="K20" s="154">
        <f>'JSS Results'!BB100</f>
        <v>200</v>
      </c>
    </row>
    <row r="21" spans="1:25" s="65" customFormat="1" ht="20.100000000000001" customHeight="1" x14ac:dyDescent="0.25">
      <c r="A21" s="150">
        <v>20</v>
      </c>
      <c r="B21" s="183" t="e">
        <f>'JSS Results'!#REF!</f>
        <v>#REF!</v>
      </c>
      <c r="C21" s="114">
        <f>'JSS Results'!BB6</f>
        <v>900</v>
      </c>
      <c r="D21" s="111"/>
      <c r="E21" s="109">
        <v>20</v>
      </c>
      <c r="F21" s="118" t="e">
        <f>'JSS Results'!#REF!</f>
        <v>#REF!</v>
      </c>
      <c r="G21" s="156">
        <f>'JSS Results'!BB48</f>
        <v>600</v>
      </c>
      <c r="H21" s="111"/>
      <c r="I21" s="109">
        <v>20</v>
      </c>
      <c r="J21" s="110" t="e">
        <f>'JSS Results'!#REF!</f>
        <v>#REF!</v>
      </c>
      <c r="K21" s="154">
        <f>'JSS Results'!BB103</f>
        <v>200</v>
      </c>
    </row>
    <row r="22" spans="1:25" s="65" customFormat="1" ht="20.100000000000001" customHeight="1" x14ac:dyDescent="0.25">
      <c r="A22" s="150">
        <v>21</v>
      </c>
      <c r="B22" s="183" t="str">
        <f>'JSS Results'!C10</f>
        <v>Jemima Beeson*</v>
      </c>
      <c r="C22" s="114">
        <f>'JSS Results'!BB10</f>
        <v>900</v>
      </c>
      <c r="D22" s="111"/>
      <c r="E22" s="109">
        <v>21</v>
      </c>
      <c r="F22" s="187" t="e">
        <f>'JSS Results'!#REF!</f>
        <v>#REF!</v>
      </c>
      <c r="G22" s="156">
        <f>'JSS Results'!BB60</f>
        <v>500</v>
      </c>
      <c r="H22" s="111"/>
      <c r="I22" s="109">
        <v>21</v>
      </c>
      <c r="J22" s="185" t="str">
        <f>'JSS Results'!C96</f>
        <v>Savannah Rahardja*</v>
      </c>
      <c r="K22" s="154" t="e">
        <f>'JSS Results'!BB109</f>
        <v>#REF!</v>
      </c>
      <c r="L22" s="64"/>
    </row>
    <row r="23" spans="1:25" s="65" customFormat="1" ht="20.100000000000001" customHeight="1" x14ac:dyDescent="0.25">
      <c r="A23" s="150">
        <v>22</v>
      </c>
      <c r="B23" s="183" t="str">
        <f>'JSS Results'!C11</f>
        <v>Lilly Crennan*</v>
      </c>
      <c r="C23" s="114">
        <f>'JSS Results'!BB11</f>
        <v>900</v>
      </c>
      <c r="D23" s="111"/>
      <c r="E23" s="109">
        <v>22</v>
      </c>
      <c r="F23" s="187" t="str">
        <f>'JSS Results'!C56</f>
        <v>Toby Wang*</v>
      </c>
      <c r="G23" s="156">
        <f>'JSS Results'!BB56</f>
        <v>500</v>
      </c>
      <c r="H23" s="111"/>
      <c r="I23" s="109">
        <v>22</v>
      </c>
      <c r="J23" s="185" t="str">
        <f>'JSS Results'!C110</f>
        <v>Jacob Marmot</v>
      </c>
      <c r="K23" s="154" t="e">
        <f>'JSS Results'!BB110</f>
        <v>#REF!</v>
      </c>
      <c r="L23" s="64"/>
    </row>
    <row r="24" spans="1:25" s="65" customFormat="1" ht="20.100000000000001" customHeight="1" x14ac:dyDescent="0.25">
      <c r="A24" s="150">
        <v>23</v>
      </c>
      <c r="B24" s="183" t="e">
        <f>'JSS Results'!#REF!</f>
        <v>#REF!</v>
      </c>
      <c r="C24" s="114">
        <f>'JSS Results'!BB8</f>
        <v>900</v>
      </c>
      <c r="D24" s="111"/>
      <c r="E24" s="109">
        <v>23</v>
      </c>
      <c r="F24" s="187" t="str">
        <f>'JSS Results'!C57</f>
        <v>Elvys Long*</v>
      </c>
      <c r="G24" s="156">
        <f>'JSS Results'!BB57</f>
        <v>500</v>
      </c>
      <c r="H24" s="111"/>
      <c r="I24" s="109">
        <v>23</v>
      </c>
      <c r="J24" s="185" t="str">
        <f>'JSS Results'!C95</f>
        <v>Juliette Yee*</v>
      </c>
      <c r="K24" s="154">
        <f>'JSS Results'!BB108</f>
        <v>100</v>
      </c>
      <c r="L24" s="64"/>
    </row>
    <row r="25" spans="1:25" s="65" customFormat="1" ht="20.100000000000001" customHeight="1" x14ac:dyDescent="0.25">
      <c r="A25" s="150">
        <v>24</v>
      </c>
      <c r="B25" s="184" t="str">
        <f>'JSS Results'!C26</f>
        <v>Gem Roffe-Nassi</v>
      </c>
      <c r="C25" s="114">
        <f>'JSS Results'!BB26</f>
        <v>800</v>
      </c>
      <c r="D25" s="111"/>
      <c r="E25" s="109">
        <v>24</v>
      </c>
      <c r="F25" s="187" t="str">
        <f>'JSS Results'!C76</f>
        <v>Amelie Ung</v>
      </c>
      <c r="G25" s="156">
        <f>'JSS Results'!BB59</f>
        <v>500</v>
      </c>
      <c r="H25" s="111"/>
      <c r="I25" s="109">
        <v>24</v>
      </c>
      <c r="J25" s="185" t="e">
        <f>'JSS Results'!#REF!</f>
        <v>#REF!</v>
      </c>
      <c r="K25" s="154">
        <f>'JSS Results'!BB115</f>
        <v>100</v>
      </c>
      <c r="L25" s="64"/>
      <c r="Y25" s="65" t="s">
        <v>88</v>
      </c>
    </row>
    <row r="26" spans="1:25" s="65" customFormat="1" ht="20.100000000000001" customHeight="1" x14ac:dyDescent="0.25">
      <c r="A26" s="150">
        <v>25</v>
      </c>
      <c r="B26" s="184" t="e">
        <f>'JSS Results'!#REF!</f>
        <v>#REF!</v>
      </c>
      <c r="C26" s="114">
        <f>'JSS Results'!BB20</f>
        <v>800</v>
      </c>
      <c r="D26" s="111"/>
      <c r="E26" s="109">
        <v>25</v>
      </c>
      <c r="F26" s="187" t="str">
        <f>'JSS Results'!C62</f>
        <v>James Power</v>
      </c>
      <c r="G26" s="156">
        <f>'JSS Results'!BB62</f>
        <v>500</v>
      </c>
      <c r="H26" s="111"/>
      <c r="I26" s="109">
        <v>25</v>
      </c>
      <c r="J26" s="185" t="str">
        <f>'JSS Results'!C111</f>
        <v>Alexander Cao</v>
      </c>
      <c r="K26" s="154">
        <f>'JSS Results'!BB111</f>
        <v>100</v>
      </c>
      <c r="L26" s="64"/>
    </row>
    <row r="27" spans="1:25" s="65" customFormat="1" ht="20.100000000000001" customHeight="1" x14ac:dyDescent="0.25">
      <c r="A27" s="150">
        <v>26</v>
      </c>
      <c r="B27" s="184" t="str">
        <f>'JSS Results'!C25</f>
        <v>Madeleine DeSouza*</v>
      </c>
      <c r="C27" s="114">
        <f>'JSS Results'!BB25</f>
        <v>800</v>
      </c>
      <c r="D27" s="111"/>
      <c r="E27" s="109">
        <v>26</v>
      </c>
      <c r="F27" s="187" t="str">
        <f>'JSS Results'!C75</f>
        <v>Suri Toh</v>
      </c>
      <c r="G27" s="156">
        <f>'JSS Results'!BB58</f>
        <v>500</v>
      </c>
      <c r="H27" s="111"/>
      <c r="I27" s="109">
        <v>26</v>
      </c>
      <c r="J27" s="185" t="e">
        <f>'JSS Results'!#REF!</f>
        <v>#REF!</v>
      </c>
      <c r="K27" s="154">
        <f>'JSS Results'!BB114</f>
        <v>100</v>
      </c>
      <c r="L27" s="64"/>
    </row>
    <row r="28" spans="1:25" s="65" customFormat="1" ht="20.100000000000001" customHeight="1" x14ac:dyDescent="0.25">
      <c r="A28" s="150">
        <v>27</v>
      </c>
      <c r="B28" s="184" t="str">
        <f>'JSS Results'!C22</f>
        <v>Ester Caccini*</v>
      </c>
      <c r="C28" s="114">
        <f>'JSS Results'!BB22</f>
        <v>800</v>
      </c>
      <c r="D28" s="111"/>
      <c r="E28" s="109">
        <v>27</v>
      </c>
      <c r="F28" s="187" t="e">
        <f>'JSS Results'!#REF!</f>
        <v>#REF!</v>
      </c>
      <c r="G28" s="156">
        <f>'JSS Results'!BB61</f>
        <v>500</v>
      </c>
      <c r="H28" s="111"/>
      <c r="I28" s="109">
        <v>27</v>
      </c>
      <c r="J28" s="185" t="str">
        <f>'JSS Results'!C116</f>
        <v>Freya Pavey</v>
      </c>
      <c r="K28" s="154">
        <f>'JSS Results'!BB116</f>
        <v>100</v>
      </c>
      <c r="L28" s="64"/>
    </row>
    <row r="29" spans="1:25" s="65" customFormat="1" ht="20.100000000000001" customHeight="1" x14ac:dyDescent="0.25">
      <c r="A29" s="150">
        <v>28</v>
      </c>
      <c r="B29" s="184" t="e">
        <f>'JSS Results'!#REF!</f>
        <v>#REF!</v>
      </c>
      <c r="C29" s="114">
        <f>'JSS Results'!BB21</f>
        <v>800</v>
      </c>
      <c r="D29" s="111"/>
      <c r="E29" s="109">
        <v>28</v>
      </c>
      <c r="F29" s="187" t="str">
        <f>'JSS Results'!C61</f>
        <v>Thomas Czinner*</v>
      </c>
      <c r="G29" s="156" t="e">
        <f>'JSS Results'!BB65</f>
        <v>#REF!</v>
      </c>
      <c r="H29" s="111"/>
      <c r="I29" s="109">
        <v>28</v>
      </c>
      <c r="J29" s="185" t="str">
        <f>'JSS Results'!C113</f>
        <v xml:space="preserve">Rafferty Bligh </v>
      </c>
      <c r="K29" s="154">
        <f>'JSS Results'!BB113</f>
        <v>100</v>
      </c>
      <c r="L29" s="64"/>
    </row>
    <row r="30" spans="1:25" s="65" customFormat="1" ht="20.100000000000001" customHeight="1" x14ac:dyDescent="0.25">
      <c r="A30" s="150">
        <v>29</v>
      </c>
      <c r="B30" s="184" t="str">
        <f>'JSS Results'!C23</f>
        <v>Michael Sun*</v>
      </c>
      <c r="C30" s="114">
        <f>'JSS Results'!BB23</f>
        <v>800</v>
      </c>
      <c r="D30" s="111"/>
      <c r="E30" s="109">
        <v>29</v>
      </c>
      <c r="F30" s="187" t="str">
        <f>'JSS Results'!C63</f>
        <v>Flynn Davis</v>
      </c>
      <c r="G30" s="156">
        <f>'JSS Results'!BB63</f>
        <v>500</v>
      </c>
      <c r="H30" s="111"/>
      <c r="I30" s="109">
        <v>29</v>
      </c>
      <c r="J30" s="185" t="str">
        <f>'JSS Results'!C117</f>
        <v>Olivia Lurie</v>
      </c>
      <c r="K30" s="154">
        <f>'JSS Results'!BB117</f>
        <v>100</v>
      </c>
      <c r="L30" s="64"/>
    </row>
    <row r="31" spans="1:25" s="65" customFormat="1" ht="20.100000000000001" customHeight="1" x14ac:dyDescent="0.25">
      <c r="A31" s="150">
        <v>30</v>
      </c>
      <c r="B31" s="184" t="str">
        <f>'JSS Results'!C24</f>
        <v>Ben Freed *</v>
      </c>
      <c r="C31" s="114">
        <f>'JSS Results'!BB24</f>
        <v>800</v>
      </c>
      <c r="D31" s="111"/>
      <c r="E31" s="109">
        <v>30</v>
      </c>
      <c r="F31" s="187" t="str">
        <f>'JSS Results'!C60</f>
        <v>Louis Beeson*</v>
      </c>
      <c r="G31" s="156">
        <f>'JSS Results'!BB64</f>
        <v>500</v>
      </c>
      <c r="I31" s="109">
        <v>30</v>
      </c>
      <c r="J31" s="185" t="str">
        <f>'JSS Results'!C112</f>
        <v>Liron Shaki</v>
      </c>
      <c r="K31" s="154">
        <f>'JSS Results'!BB112</f>
        <v>100</v>
      </c>
      <c r="L31" s="64"/>
    </row>
    <row r="32" spans="1:25" s="65" customFormat="1" ht="20.100000000000001" customHeight="1" x14ac:dyDescent="0.25">
      <c r="A32" s="150">
        <v>31</v>
      </c>
      <c r="B32" s="184" t="str">
        <f>'JSS Results'!C17</f>
        <v>Oscar Handelsman*</v>
      </c>
      <c r="C32" s="114">
        <f>'JSS Results'!BB17</f>
        <v>800</v>
      </c>
      <c r="D32" s="111"/>
      <c r="E32" s="109">
        <v>31</v>
      </c>
      <c r="F32" s="186" t="e">
        <f>'JSS Results'!#REF!</f>
        <v>#REF!</v>
      </c>
      <c r="G32" s="156">
        <f>'JSS Results'!BB76</f>
        <v>400</v>
      </c>
      <c r="H32" s="111"/>
      <c r="I32" s="112"/>
      <c r="J32" s="112"/>
      <c r="K32" s="112"/>
      <c r="L32" s="64"/>
    </row>
    <row r="33" spans="1:12" s="65" customFormat="1" ht="20.100000000000001" customHeight="1" x14ac:dyDescent="0.25">
      <c r="A33" s="150">
        <v>32</v>
      </c>
      <c r="B33" s="184" t="str">
        <f>'JSS Results'!C19</f>
        <v>Aryeh Gerdis*</v>
      </c>
      <c r="C33" s="114">
        <f>'JSS Results'!BB19</f>
        <v>800</v>
      </c>
      <c r="D33" s="64"/>
      <c r="E33" s="109">
        <v>32</v>
      </c>
      <c r="F33" s="186" t="str">
        <f>'JSS Results'!C70</f>
        <v>Winston Wang*</v>
      </c>
      <c r="G33" s="156">
        <f>'JSS Results'!BB70</f>
        <v>400</v>
      </c>
      <c r="H33" s="111"/>
      <c r="I33" s="104"/>
      <c r="J33" s="104"/>
      <c r="K33" s="104"/>
      <c r="L33" s="64"/>
    </row>
    <row r="34" spans="1:12" s="65" customFormat="1" ht="20.100000000000001" customHeight="1" x14ac:dyDescent="0.25">
      <c r="A34" s="150">
        <v>33</v>
      </c>
      <c r="B34" s="184" t="str">
        <f>'JSS Results'!C18</f>
        <v>Jake Faust*</v>
      </c>
      <c r="C34" s="114">
        <f>'JSS Results'!BB18</f>
        <v>800</v>
      </c>
      <c r="D34" s="64"/>
      <c r="E34" s="109">
        <v>33</v>
      </c>
      <c r="F34" s="186" t="e">
        <f>'JSS Results'!#REF!</f>
        <v>#REF!</v>
      </c>
      <c r="G34" s="156">
        <f>'JSS Results'!BB71</f>
        <v>400</v>
      </c>
      <c r="H34" s="64"/>
      <c r="I34" s="104"/>
      <c r="J34" s="104"/>
      <c r="K34" s="104"/>
      <c r="L34" s="64"/>
    </row>
    <row r="35" spans="1:12" s="65" customFormat="1" ht="20.100000000000001" customHeight="1" x14ac:dyDescent="0.25">
      <c r="A35" s="206"/>
      <c r="B35" s="72"/>
      <c r="C35" s="4"/>
      <c r="D35" s="64"/>
      <c r="E35" s="109">
        <v>34</v>
      </c>
      <c r="F35" s="186" t="e">
        <f>'JSS Results'!#REF!</f>
        <v>#REF!</v>
      </c>
      <c r="G35" s="156">
        <f>'JSS Results'!BB75</f>
        <v>400</v>
      </c>
      <c r="H35" s="64"/>
      <c r="I35" s="104"/>
      <c r="J35" s="104"/>
      <c r="K35" s="104"/>
      <c r="L35" s="64"/>
    </row>
    <row r="36" spans="1:12" s="65" customFormat="1" ht="20.100000000000001" customHeight="1" x14ac:dyDescent="0.25">
      <c r="A36" s="4"/>
      <c r="B36" s="72"/>
      <c r="C36" s="4"/>
      <c r="D36" s="64"/>
      <c r="E36" s="109">
        <v>35</v>
      </c>
      <c r="F36" s="186" t="str">
        <f>'JSS Results'!C78</f>
        <v>Hugo Spencer*</v>
      </c>
      <c r="G36" s="156">
        <f>'JSS Results'!BB78</f>
        <v>400</v>
      </c>
      <c r="H36" s="64"/>
      <c r="I36" s="104"/>
      <c r="J36" s="104"/>
      <c r="K36" s="104"/>
      <c r="L36" s="64"/>
    </row>
    <row r="37" spans="1:12" s="65" customFormat="1" ht="20.100000000000001" customHeight="1" x14ac:dyDescent="0.25">
      <c r="A37" s="4"/>
      <c r="B37" s="72"/>
      <c r="C37" s="4"/>
      <c r="D37" s="64"/>
      <c r="E37" s="109">
        <v>36</v>
      </c>
      <c r="F37" s="186" t="str">
        <f>'JSS Results'!C77</f>
        <v>Miles Galloway</v>
      </c>
      <c r="G37" s="156">
        <f>'JSS Results'!BB77</f>
        <v>400</v>
      </c>
      <c r="H37" s="64"/>
      <c r="I37"/>
      <c r="J37" s="72"/>
      <c r="K37"/>
      <c r="L37" s="64"/>
    </row>
    <row r="38" spans="1:12" s="65" customFormat="1" ht="20.100000000000001" customHeight="1" x14ac:dyDescent="0.25">
      <c r="A38" s="4"/>
      <c r="B38" s="72"/>
      <c r="C38" s="4"/>
      <c r="D38" s="64"/>
      <c r="E38" s="109">
        <v>37</v>
      </c>
      <c r="F38" s="186" t="str">
        <f>'JSS Results'!C69</f>
        <v>Ayden Mtanios*</v>
      </c>
      <c r="G38" s="156">
        <f>'JSS Results'!BB69</f>
        <v>400</v>
      </c>
      <c r="H38" s="64"/>
      <c r="I38"/>
      <c r="J38" s="72"/>
      <c r="K38"/>
      <c r="L38" s="64"/>
    </row>
    <row r="39" spans="1:12" s="65" customFormat="1" ht="20.100000000000001" customHeight="1" x14ac:dyDescent="0.25">
      <c r="A39" s="4"/>
      <c r="B39" s="72"/>
      <c r="C39" s="4"/>
      <c r="D39" s="64"/>
      <c r="E39" s="109">
        <v>38</v>
      </c>
      <c r="F39" s="186" t="e">
        <f>'JSS Results'!#REF!</f>
        <v>#REF!</v>
      </c>
      <c r="G39" s="156">
        <f>'JSS Results'!BB72</f>
        <v>400</v>
      </c>
      <c r="H39" s="64"/>
      <c r="I39"/>
      <c r="J39" s="72"/>
      <c r="K39"/>
      <c r="L39" s="64"/>
    </row>
    <row r="40" spans="1:12" s="65" customFormat="1" ht="20.100000000000001" customHeight="1" x14ac:dyDescent="0.25">
      <c r="A40" s="4"/>
      <c r="B40" s="72"/>
      <c r="C40" s="4"/>
      <c r="D40" s="64"/>
      <c r="E40" s="109">
        <v>39</v>
      </c>
      <c r="F40" s="186" t="str">
        <f>'JSS Results'!C74</f>
        <v>Eva Putivskaya*</v>
      </c>
      <c r="G40" s="156">
        <f>'JSS Results'!BB74</f>
        <v>400</v>
      </c>
      <c r="H40" s="64"/>
      <c r="I40"/>
      <c r="J40" s="72"/>
      <c r="K40"/>
      <c r="L40" s="64"/>
    </row>
    <row r="41" spans="1:12" s="65" customFormat="1" ht="20.100000000000001" customHeight="1" x14ac:dyDescent="0.25">
      <c r="A41" s="4"/>
      <c r="B41" s="72"/>
      <c r="C41" s="4"/>
      <c r="D41" s="64"/>
      <c r="E41" s="109">
        <v>40</v>
      </c>
      <c r="F41" s="186" t="str">
        <f>'JSS Results'!C73</f>
        <v>Phoebe Simpson</v>
      </c>
      <c r="G41" s="156">
        <f>'JSS Results'!BB73</f>
        <v>400</v>
      </c>
      <c r="H41" s="64"/>
      <c r="I41"/>
      <c r="J41" s="72"/>
      <c r="K41"/>
      <c r="L41" s="64"/>
    </row>
    <row r="42" spans="1:12" s="65" customFormat="1" ht="20.100000000000001" customHeight="1" x14ac:dyDescent="0.25">
      <c r="A42" s="4"/>
      <c r="B42" s="72"/>
      <c r="C42" s="4"/>
      <c r="D42" s="64"/>
      <c r="E42"/>
      <c r="F42" s="72"/>
      <c r="G42"/>
      <c r="H42" s="64"/>
      <c r="I42"/>
      <c r="J42" s="72"/>
      <c r="K42"/>
      <c r="L42" s="64"/>
    </row>
    <row r="43" spans="1:12" s="65" customFormat="1" ht="20.100000000000001" customHeight="1" x14ac:dyDescent="0.25">
      <c r="A43" s="4"/>
      <c r="B43" s="72"/>
      <c r="C43" s="4"/>
      <c r="D43" s="64"/>
      <c r="E43"/>
      <c r="F43" s="72"/>
      <c r="G43"/>
      <c r="H43" s="64"/>
      <c r="I43"/>
      <c r="J43" s="72"/>
      <c r="K43"/>
      <c r="L43" s="64"/>
    </row>
    <row r="44" spans="1:12" s="65" customFormat="1" ht="20.100000000000001" customHeight="1" x14ac:dyDescent="0.25">
      <c r="A44" s="4"/>
      <c r="B44" s="72"/>
      <c r="C44" s="4"/>
      <c r="D44" s="64"/>
      <c r="E44"/>
      <c r="F44" s="72"/>
      <c r="G44"/>
      <c r="H44" s="64"/>
      <c r="I44"/>
      <c r="J44" s="72"/>
      <c r="K44"/>
      <c r="L44" s="64"/>
    </row>
    <row r="45" spans="1:12" s="65" customFormat="1" ht="20.100000000000001" customHeight="1" x14ac:dyDescent="0.25">
      <c r="A45" s="4"/>
      <c r="B45" s="72"/>
      <c r="C45" s="4"/>
      <c r="D45" s="64"/>
      <c r="E45"/>
      <c r="F45" s="72"/>
      <c r="G45"/>
      <c r="H45" s="64"/>
      <c r="I45"/>
      <c r="J45" s="72"/>
      <c r="K45"/>
      <c r="L45" s="64"/>
    </row>
    <row r="46" spans="1:12" s="87" customFormat="1" ht="20.100000000000001" customHeight="1" x14ac:dyDescent="0.25">
      <c r="A46" s="4"/>
      <c r="B46" s="72"/>
      <c r="C46" s="4"/>
      <c r="D46" s="88"/>
      <c r="E46"/>
      <c r="F46" s="72"/>
      <c r="G46"/>
      <c r="H46" s="88"/>
      <c r="I46"/>
      <c r="J46" s="72"/>
      <c r="K46"/>
      <c r="L46" s="88"/>
    </row>
    <row r="47" spans="1:12" s="87" customFormat="1" ht="20.100000000000001" customHeight="1" x14ac:dyDescent="0.25">
      <c r="A47" s="4"/>
      <c r="B47" s="72"/>
      <c r="C47" s="4"/>
      <c r="D47" s="88"/>
      <c r="E47"/>
      <c r="F47" s="72"/>
      <c r="G47"/>
      <c r="H47" s="88"/>
      <c r="I47"/>
      <c r="J47" s="72"/>
      <c r="K47"/>
      <c r="L47" s="88"/>
    </row>
    <row r="48" spans="1:12" s="87" customFormat="1" ht="20.100000000000001" customHeight="1" x14ac:dyDescent="0.25">
      <c r="A48" s="4"/>
      <c r="B48" s="72"/>
      <c r="C48" s="4"/>
      <c r="D48" s="88"/>
      <c r="E48"/>
      <c r="F48" s="72"/>
      <c r="G48"/>
      <c r="H48" s="88"/>
      <c r="I48"/>
      <c r="J48" s="72"/>
      <c r="K48"/>
      <c r="L48" s="88"/>
    </row>
    <row r="49" spans="1:12" s="87" customFormat="1" ht="20.100000000000001" customHeight="1" x14ac:dyDescent="0.25">
      <c r="A49" s="4"/>
      <c r="B49" s="72"/>
      <c r="C49" s="4"/>
      <c r="D49" s="88"/>
      <c r="E49"/>
      <c r="F49" s="72"/>
      <c r="G49"/>
      <c r="H49" s="88"/>
      <c r="I49"/>
      <c r="J49" s="72"/>
      <c r="K49"/>
      <c r="L49" s="88"/>
    </row>
  </sheetData>
  <sortState xmlns:xlrd2="http://schemas.microsoft.com/office/spreadsheetml/2017/richdata2" ref="J2:K31">
    <sortCondition descending="1" ref="K2:K31"/>
  </sortState>
  <phoneticPr fontId="31" type="noConversion"/>
  <pageMargins left="0.70866141732283505" right="0.70866141732283505" top="0.74803149606299202" bottom="0.74803149606299202" header="0.31496062992126" footer="0.31496062992126"/>
  <pageSetup paperSize="9" scale="58" fitToWidth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8"/>
  <sheetViews>
    <sheetView topLeftCell="A4" zoomScale="70" zoomScaleNormal="70" zoomScalePageLayoutView="90" workbookViewId="0">
      <selection activeCell="C38" sqref="C38"/>
    </sheetView>
  </sheetViews>
  <sheetFormatPr defaultColWidth="8.85546875" defaultRowHeight="15.75" x14ac:dyDescent="0.25"/>
  <cols>
    <col min="1" max="1" width="5.85546875" customWidth="1"/>
    <col min="2" max="2" width="6.28515625" style="68" customWidth="1"/>
    <col min="3" max="3" width="33.42578125" customWidth="1"/>
    <col min="4" max="4" width="8.28515625" customWidth="1"/>
    <col min="5" max="5" width="11.7109375" style="4" customWidth="1"/>
    <col min="6" max="6" width="6.28515625" style="65" customWidth="1"/>
    <col min="7" max="7" width="33" customWidth="1"/>
    <col min="8" max="8" width="7.140625" customWidth="1"/>
    <col min="9" max="9" width="11.7109375" style="4" customWidth="1"/>
    <col min="10" max="10" width="6.28515625" style="65" customWidth="1"/>
    <col min="11" max="11" width="37.140625" customWidth="1"/>
    <col min="12" max="12" width="8.42578125" customWidth="1"/>
    <col min="13" max="13" width="5.85546875" customWidth="1"/>
    <col min="14" max="14" width="5" customWidth="1"/>
  </cols>
  <sheetData>
    <row r="1" spans="1:14" x14ac:dyDescent="0.25">
      <c r="A1" s="21"/>
      <c r="B1" s="66"/>
      <c r="C1" s="28"/>
      <c r="D1" s="28"/>
      <c r="E1" s="27"/>
      <c r="F1" s="69"/>
      <c r="G1" s="28"/>
      <c r="H1" s="28"/>
      <c r="I1" s="27"/>
      <c r="J1" s="69"/>
      <c r="K1" s="28"/>
      <c r="L1" s="28"/>
      <c r="M1" s="28"/>
      <c r="N1" s="26"/>
    </row>
    <row r="2" spans="1:14" ht="51" x14ac:dyDescent="0.25">
      <c r="A2" s="22"/>
      <c r="B2" s="67"/>
      <c r="C2" s="23"/>
      <c r="D2" s="29"/>
      <c r="E2" s="29"/>
      <c r="F2" s="70"/>
      <c r="G2" s="23"/>
      <c r="H2" s="23"/>
      <c r="I2" s="29"/>
      <c r="J2" s="70"/>
      <c r="K2" s="23"/>
      <c r="L2" s="23"/>
      <c r="M2" s="23"/>
      <c r="N2" s="24"/>
    </row>
    <row r="3" spans="1:14" ht="51" x14ac:dyDescent="0.35">
      <c r="A3" s="22"/>
      <c r="B3" s="67"/>
      <c r="C3" s="23"/>
      <c r="D3" s="106" t="s">
        <v>53</v>
      </c>
      <c r="E3" s="105"/>
      <c r="F3" s="105"/>
      <c r="G3" s="31"/>
      <c r="H3" s="31"/>
      <c r="I3" s="105"/>
      <c r="J3" s="70"/>
      <c r="K3" s="23"/>
      <c r="L3" s="23"/>
      <c r="M3" s="23"/>
      <c r="N3" s="24"/>
    </row>
    <row r="4" spans="1:14" ht="24" customHeight="1" x14ac:dyDescent="0.25">
      <c r="A4" s="22"/>
      <c r="B4" s="67"/>
      <c r="C4" s="30"/>
      <c r="D4" s="30"/>
      <c r="E4" s="29"/>
      <c r="F4" s="70"/>
      <c r="G4" s="23"/>
      <c r="H4" s="23"/>
      <c r="I4" s="29"/>
      <c r="J4" s="70"/>
      <c r="K4" s="23"/>
      <c r="L4" s="23"/>
      <c r="M4" s="23"/>
      <c r="N4" s="24"/>
    </row>
    <row r="5" spans="1:14" x14ac:dyDescent="0.25">
      <c r="A5" s="22"/>
      <c r="B5" s="67"/>
      <c r="C5" s="23"/>
      <c r="D5" s="23"/>
      <c r="E5" s="25"/>
      <c r="F5" s="67"/>
      <c r="G5" s="23"/>
      <c r="H5" s="23"/>
      <c r="I5" s="25"/>
      <c r="J5" s="70"/>
      <c r="K5" s="23"/>
      <c r="L5" s="23"/>
      <c r="M5" s="23"/>
      <c r="N5" s="24"/>
    </row>
    <row r="6" spans="1:14" ht="20.100000000000001" customHeight="1" x14ac:dyDescent="0.35">
      <c r="A6" s="22"/>
      <c r="B6" s="190"/>
      <c r="C6" s="191" t="s">
        <v>101</v>
      </c>
      <c r="D6" s="192"/>
      <c r="E6" s="53"/>
      <c r="F6" s="90"/>
      <c r="G6" s="119" t="s">
        <v>86</v>
      </c>
      <c r="H6" s="91"/>
      <c r="I6" s="53"/>
      <c r="J6" s="92"/>
      <c r="K6" s="120" t="s">
        <v>87</v>
      </c>
      <c r="L6" s="93"/>
      <c r="M6" s="23"/>
      <c r="N6" s="24"/>
    </row>
    <row r="7" spans="1:14" s="79" customFormat="1" ht="24.95" customHeight="1" x14ac:dyDescent="0.3">
      <c r="A7" s="75"/>
      <c r="B7" s="76">
        <v>1</v>
      </c>
      <c r="C7" s="194" t="str">
        <f>Rankings!B2</f>
        <v>Alexander Yiu</v>
      </c>
      <c r="D7" s="121">
        <f>Rankings!C2</f>
        <v>1200</v>
      </c>
      <c r="E7" s="53"/>
      <c r="F7" s="76">
        <v>1</v>
      </c>
      <c r="G7" s="122" t="str">
        <f>Rankings!F2</f>
        <v>Ricky Chen*</v>
      </c>
      <c r="H7" s="57">
        <f>Rankings!G2</f>
        <v>700</v>
      </c>
      <c r="I7" s="53"/>
      <c r="J7" s="77">
        <v>1</v>
      </c>
      <c r="K7" s="123" t="e">
        <f>Rankings!J2</f>
        <v>#REF!</v>
      </c>
      <c r="L7" s="57">
        <f>Rankings!K2</f>
        <v>300</v>
      </c>
      <c r="M7" s="54"/>
      <c r="N7" s="78"/>
    </row>
    <row r="8" spans="1:14" s="82" customFormat="1" ht="24.95" customHeight="1" x14ac:dyDescent="0.3">
      <c r="A8" s="80"/>
      <c r="B8" s="81">
        <v>2</v>
      </c>
      <c r="C8" s="194" t="e">
        <f>Rankings!B3</f>
        <v>#REF!</v>
      </c>
      <c r="D8" s="121">
        <f>Rankings!C3</f>
        <v>1200</v>
      </c>
      <c r="E8" s="55"/>
      <c r="F8" s="81">
        <v>2</v>
      </c>
      <c r="G8" s="122" t="str">
        <f>Rankings!F3</f>
        <v>Josh Lyndon*</v>
      </c>
      <c r="H8" s="57">
        <f>Rankings!G3</f>
        <v>700</v>
      </c>
      <c r="I8" s="55"/>
      <c r="J8" s="81">
        <v>2</v>
      </c>
      <c r="K8" s="123" t="str">
        <f>Rankings!J3</f>
        <v>Honor Whitfield*</v>
      </c>
      <c r="L8" s="57">
        <f>Rankings!K3</f>
        <v>300</v>
      </c>
      <c r="M8" s="53"/>
      <c r="N8" s="78"/>
    </row>
    <row r="9" spans="1:14" s="79" customFormat="1" ht="24.95" customHeight="1" x14ac:dyDescent="0.3">
      <c r="A9" s="75"/>
      <c r="B9" s="81">
        <v>3</v>
      </c>
      <c r="C9" s="194" t="str">
        <f>Rankings!B4</f>
        <v>Damon Hwang</v>
      </c>
      <c r="D9" s="121">
        <f>Rankings!C4</f>
        <v>1200</v>
      </c>
      <c r="E9" s="55"/>
      <c r="F9" s="81">
        <v>3</v>
      </c>
      <c r="G9" s="122" t="str">
        <f>Rankings!F4</f>
        <v>Rapha Thioulouse*</v>
      </c>
      <c r="H9" s="57">
        <f>Rankings!G4</f>
        <v>700</v>
      </c>
      <c r="I9" s="55"/>
      <c r="J9" s="81">
        <v>3</v>
      </c>
      <c r="K9" s="123" t="str">
        <f>Rankings!J4</f>
        <v>Abigail DeSouza*</v>
      </c>
      <c r="L9" s="57">
        <f>Rankings!K4</f>
        <v>300</v>
      </c>
      <c r="M9" s="53"/>
      <c r="N9" s="78"/>
    </row>
    <row r="10" spans="1:14" s="79" customFormat="1" ht="24.95" customHeight="1" x14ac:dyDescent="0.3">
      <c r="A10" s="75"/>
      <c r="B10" s="81">
        <v>4</v>
      </c>
      <c r="C10" s="194" t="e">
        <f>Rankings!B5</f>
        <v>#REF!</v>
      </c>
      <c r="D10" s="121">
        <f>Rankings!C5</f>
        <v>1200</v>
      </c>
      <c r="E10" s="55"/>
      <c r="F10" s="81">
        <v>4</v>
      </c>
      <c r="G10" s="122" t="str">
        <f>Rankings!F5</f>
        <v>Alex Dickson*</v>
      </c>
      <c r="H10" s="57">
        <f>Rankings!G5</f>
        <v>700</v>
      </c>
      <c r="I10" s="55"/>
      <c r="J10" s="81">
        <v>4</v>
      </c>
      <c r="K10" s="123" t="str">
        <f>Rankings!J5</f>
        <v>Natalie Pack*</v>
      </c>
      <c r="L10" s="57">
        <f>Rankings!K5</f>
        <v>300</v>
      </c>
      <c r="M10" s="53"/>
      <c r="N10" s="78"/>
    </row>
    <row r="11" spans="1:14" s="79" customFormat="1" ht="24.95" customHeight="1" x14ac:dyDescent="0.3">
      <c r="A11" s="75"/>
      <c r="B11" s="81">
        <v>5</v>
      </c>
      <c r="C11" s="195" t="str">
        <f>Rankings!B6</f>
        <v>Misha Heazlewood*</v>
      </c>
      <c r="D11" s="121">
        <f>Rankings!C6</f>
        <v>1100</v>
      </c>
      <c r="E11" s="55"/>
      <c r="F11" s="81">
        <v>5</v>
      </c>
      <c r="G11" s="122" t="str">
        <f>Rankings!F6</f>
        <v>Robbie Ng*</v>
      </c>
      <c r="H11" s="57">
        <f>Rankings!G6</f>
        <v>700</v>
      </c>
      <c r="I11" s="55"/>
      <c r="J11" s="81">
        <v>5</v>
      </c>
      <c r="K11" s="123" t="str">
        <f>Rankings!J6</f>
        <v>Owen Liu*</v>
      </c>
      <c r="L11" s="57" t="e">
        <f>Rankings!K6</f>
        <v>#REF!</v>
      </c>
      <c r="M11" s="53"/>
      <c r="N11" s="78"/>
    </row>
    <row r="12" spans="1:14" s="79" customFormat="1" ht="24.95" customHeight="1" x14ac:dyDescent="0.3">
      <c r="A12" s="75"/>
      <c r="B12" s="81">
        <v>6</v>
      </c>
      <c r="C12" s="195" t="e">
        <f>Rankings!B7</f>
        <v>#REF!</v>
      </c>
      <c r="D12" s="121">
        <f>Rankings!C7</f>
        <v>1100</v>
      </c>
      <c r="E12" s="55"/>
      <c r="F12" s="81">
        <v>6</v>
      </c>
      <c r="G12" s="122" t="str">
        <f>Rankings!F7</f>
        <v>Samuel Kanak</v>
      </c>
      <c r="H12" s="57">
        <f>Rankings!G7</f>
        <v>700</v>
      </c>
      <c r="I12" s="55"/>
      <c r="J12" s="81">
        <v>6</v>
      </c>
      <c r="K12" s="123" t="str">
        <f>Rankings!J7</f>
        <v>Isla Hutton*</v>
      </c>
      <c r="L12" s="57">
        <f>Rankings!K7</f>
        <v>300</v>
      </c>
      <c r="M12" s="53"/>
      <c r="N12" s="78"/>
    </row>
    <row r="13" spans="1:14" s="79" customFormat="1" ht="24.95" customHeight="1" x14ac:dyDescent="0.3">
      <c r="A13" s="75"/>
      <c r="B13" s="81">
        <v>7</v>
      </c>
      <c r="C13" s="195" t="str">
        <f>Rankings!B8</f>
        <v>Dylan Fisher</v>
      </c>
      <c r="D13" s="121">
        <f>Rankings!C8</f>
        <v>1100</v>
      </c>
      <c r="E13" s="55"/>
      <c r="F13" s="81">
        <v>7</v>
      </c>
      <c r="G13" s="122" t="str">
        <f>Rankings!F8</f>
        <v>Hugo Brady*</v>
      </c>
      <c r="H13" s="57">
        <f>Rankings!G8</f>
        <v>700</v>
      </c>
      <c r="I13" s="55"/>
      <c r="J13" s="81">
        <v>7</v>
      </c>
      <c r="K13" s="123" t="e">
        <f>Rankings!J8</f>
        <v>#REF!</v>
      </c>
      <c r="L13" s="57" t="e">
        <f>Rankings!K8</f>
        <v>#REF!</v>
      </c>
      <c r="M13" s="53"/>
      <c r="N13" s="78"/>
    </row>
    <row r="14" spans="1:14" s="79" customFormat="1" ht="24.95" customHeight="1" x14ac:dyDescent="0.3">
      <c r="A14" s="75"/>
      <c r="B14" s="81">
        <v>8</v>
      </c>
      <c r="C14" s="195" t="str">
        <f>Rankings!B9</f>
        <v>Oscar Browning</v>
      </c>
      <c r="D14" s="121">
        <f>Rankings!C9</f>
        <v>1100</v>
      </c>
      <c r="E14" s="55"/>
      <c r="F14" s="81">
        <v>8</v>
      </c>
      <c r="G14" s="122" t="str">
        <f>Rankings!F9</f>
        <v>Aarin Panda*</v>
      </c>
      <c r="H14" s="57">
        <f>Rankings!G9</f>
        <v>700</v>
      </c>
      <c r="I14" s="55"/>
      <c r="J14" s="81">
        <v>8</v>
      </c>
      <c r="K14" s="123" t="str">
        <f>Rankings!J9</f>
        <v>Chloe Densten*</v>
      </c>
      <c r="L14" s="57">
        <f>Rankings!K9</f>
        <v>300</v>
      </c>
      <c r="M14" s="53"/>
      <c r="N14" s="78"/>
    </row>
    <row r="15" spans="1:14" s="79" customFormat="1" ht="24.95" customHeight="1" x14ac:dyDescent="0.3">
      <c r="A15" s="75"/>
      <c r="B15" s="81">
        <v>9</v>
      </c>
      <c r="C15" s="195" t="str">
        <f>Rankings!B10</f>
        <v>Ewan O'Sullivan*</v>
      </c>
      <c r="D15" s="121">
        <f>Rankings!C10</f>
        <v>1100</v>
      </c>
      <c r="E15" s="55"/>
      <c r="F15" s="81">
        <v>9</v>
      </c>
      <c r="G15" s="122" t="str">
        <f>Rankings!F10</f>
        <v>Harvey Calabro*</v>
      </c>
      <c r="H15" s="57">
        <f>Rankings!G10</f>
        <v>700</v>
      </c>
      <c r="I15" s="55"/>
      <c r="J15" s="81">
        <v>9</v>
      </c>
      <c r="K15" s="123" t="str">
        <f>Rankings!J10</f>
        <v>Chloe Williams*</v>
      </c>
      <c r="L15" s="57">
        <f>Rankings!K10</f>
        <v>300</v>
      </c>
      <c r="M15" s="53"/>
      <c r="N15" s="78"/>
    </row>
    <row r="16" spans="1:14" s="79" customFormat="1" ht="24.95" customHeight="1" x14ac:dyDescent="0.3">
      <c r="A16" s="75"/>
      <c r="B16" s="81">
        <v>10</v>
      </c>
      <c r="C16" s="203">
        <f>Rankings!B11</f>
        <v>0</v>
      </c>
      <c r="D16" s="121">
        <f>Rankings!C11</f>
        <v>1000</v>
      </c>
      <c r="E16" s="55"/>
      <c r="F16" s="81">
        <v>10</v>
      </c>
      <c r="G16" s="122" t="str">
        <f>Rankings!F11</f>
        <v>Archer Jolly*</v>
      </c>
      <c r="H16" s="57">
        <f>Rankings!G11</f>
        <v>700</v>
      </c>
      <c r="I16" s="55"/>
      <c r="J16" s="81">
        <v>10</v>
      </c>
      <c r="K16" s="123" t="e">
        <f>Rankings!J11</f>
        <v>#REF!</v>
      </c>
      <c r="L16" s="57">
        <f>Rankings!K11</f>
        <v>300</v>
      </c>
      <c r="M16" s="53"/>
      <c r="N16" s="78"/>
    </row>
    <row r="17" spans="1:17" s="79" customFormat="1" ht="24.95" customHeight="1" x14ac:dyDescent="0.3">
      <c r="A17" s="75"/>
      <c r="B17" s="81">
        <v>11</v>
      </c>
      <c r="C17" s="203">
        <f>Rankings!B12</f>
        <v>0</v>
      </c>
      <c r="D17" s="121">
        <f>Rankings!C12</f>
        <v>1000</v>
      </c>
      <c r="E17" s="55"/>
      <c r="F17" s="83">
        <v>11</v>
      </c>
      <c r="G17" s="196" t="e">
        <f>Rankings!F12</f>
        <v>#REF!</v>
      </c>
      <c r="H17" s="57">
        <f>Rankings!G12</f>
        <v>600</v>
      </c>
      <c r="I17" s="55"/>
      <c r="J17" s="81">
        <v>11</v>
      </c>
      <c r="K17" s="199" t="str">
        <f>Rankings!J12</f>
        <v>James Soetadja</v>
      </c>
      <c r="L17" s="57">
        <f>Rankings!K12</f>
        <v>200</v>
      </c>
      <c r="M17" s="53"/>
      <c r="N17" s="78"/>
    </row>
    <row r="18" spans="1:17" s="79" customFormat="1" ht="24.95" customHeight="1" x14ac:dyDescent="0.3">
      <c r="A18" s="75"/>
      <c r="B18" s="81">
        <v>12</v>
      </c>
      <c r="C18" s="203">
        <f>Rankings!B13</f>
        <v>0</v>
      </c>
      <c r="D18" s="121">
        <f>Rankings!C13</f>
        <v>1000</v>
      </c>
      <c r="E18" s="53"/>
      <c r="F18" s="81">
        <v>12</v>
      </c>
      <c r="G18" s="196" t="e">
        <f>Rankings!F13</f>
        <v>#REF!</v>
      </c>
      <c r="H18" s="57">
        <f>Rankings!G13</f>
        <v>600</v>
      </c>
      <c r="I18" s="53"/>
      <c r="J18" s="81">
        <v>12</v>
      </c>
      <c r="K18" s="199" t="e">
        <f>Rankings!J13</f>
        <v>#REF!</v>
      </c>
      <c r="L18" s="57">
        <f>Rankings!K13</f>
        <v>200</v>
      </c>
      <c r="M18" s="53"/>
      <c r="N18" s="78"/>
    </row>
    <row r="19" spans="1:17" s="79" customFormat="1" ht="24.95" customHeight="1" x14ac:dyDescent="0.3">
      <c r="A19" s="75"/>
      <c r="B19" s="81">
        <v>13</v>
      </c>
      <c r="C19" s="203">
        <f>Rankings!B14</f>
        <v>0</v>
      </c>
      <c r="D19" s="121">
        <f>Rankings!C14</f>
        <v>1000</v>
      </c>
      <c r="E19" s="53"/>
      <c r="F19" s="81">
        <v>13</v>
      </c>
      <c r="G19" s="196" t="str">
        <f>Rankings!F14</f>
        <v>Charlie Malavich*</v>
      </c>
      <c r="H19" s="57">
        <f>Rankings!G14</f>
        <v>600</v>
      </c>
      <c r="I19" s="53"/>
      <c r="J19" s="81">
        <v>13</v>
      </c>
      <c r="K19" s="199" t="e">
        <f>Rankings!J14</f>
        <v>#REF!</v>
      </c>
      <c r="L19" s="57">
        <f>Rankings!K14</f>
        <v>200</v>
      </c>
      <c r="M19" s="53"/>
      <c r="N19" s="78"/>
    </row>
    <row r="20" spans="1:17" s="79" customFormat="1" ht="24.95" customHeight="1" x14ac:dyDescent="0.3">
      <c r="A20" s="75"/>
      <c r="B20" s="81">
        <v>14</v>
      </c>
      <c r="C20" s="201" t="str">
        <f>Rankings!B15</f>
        <v>Avi Ereria*</v>
      </c>
      <c r="D20" s="121">
        <f>Rankings!C15</f>
        <v>900</v>
      </c>
      <c r="E20" s="53"/>
      <c r="F20" s="81">
        <v>14</v>
      </c>
      <c r="G20" s="196" t="str">
        <f>Rankings!F15</f>
        <v>Leon Hoerr</v>
      </c>
      <c r="H20" s="57">
        <f>Rankings!G15</f>
        <v>600</v>
      </c>
      <c r="I20" s="53"/>
      <c r="J20" s="81">
        <v>14</v>
      </c>
      <c r="K20" s="199" t="str">
        <f>Rankings!J15</f>
        <v>Isabella Nanos Karabetsos*</v>
      </c>
      <c r="L20" s="57">
        <f>Rankings!K15</f>
        <v>200</v>
      </c>
      <c r="M20" s="53"/>
      <c r="N20" s="78"/>
    </row>
    <row r="21" spans="1:17" s="79" customFormat="1" ht="24.95" customHeight="1" x14ac:dyDescent="0.3">
      <c r="A21" s="75"/>
      <c r="B21" s="81">
        <v>15</v>
      </c>
      <c r="C21" s="201" t="e">
        <f>Rankings!B16</f>
        <v>#REF!</v>
      </c>
      <c r="D21" s="121">
        <f>Rankings!C16</f>
        <v>900</v>
      </c>
      <c r="E21" s="53"/>
      <c r="F21" s="81">
        <v>15</v>
      </c>
      <c r="G21" s="196" t="str">
        <f>Rankings!F16</f>
        <v>Jed Sammel</v>
      </c>
      <c r="H21" s="57">
        <f>Rankings!G16</f>
        <v>600</v>
      </c>
      <c r="I21" s="53"/>
      <c r="J21" s="81">
        <v>15</v>
      </c>
      <c r="K21" s="199" t="str">
        <f>Rankings!J16</f>
        <v>Dylan Du*</v>
      </c>
      <c r="L21" s="57">
        <f>Rankings!K16</f>
        <v>200</v>
      </c>
      <c r="M21" s="53"/>
      <c r="N21" s="78"/>
    </row>
    <row r="22" spans="1:17" s="79" customFormat="1" ht="24.95" customHeight="1" x14ac:dyDescent="0.3">
      <c r="A22" s="75"/>
      <c r="B22" s="81">
        <v>16</v>
      </c>
      <c r="C22" s="201" t="str">
        <f>Rankings!B17</f>
        <v>Felix Bootlis*</v>
      </c>
      <c r="D22" s="121">
        <f>Rankings!C17</f>
        <v>900</v>
      </c>
      <c r="E22" s="53"/>
      <c r="F22" s="81">
        <v>16</v>
      </c>
      <c r="G22" s="196" t="str">
        <f>Rankings!F17</f>
        <v>Jax Hill</v>
      </c>
      <c r="H22" s="57">
        <f>Rankings!G17</f>
        <v>600</v>
      </c>
      <c r="I22" s="53"/>
      <c r="J22" s="81">
        <v>16</v>
      </c>
      <c r="K22" s="199" t="str">
        <f>Rankings!J17</f>
        <v>Hamish Mews</v>
      </c>
      <c r="L22" s="57">
        <f>Rankings!K17</f>
        <v>200</v>
      </c>
      <c r="M22" s="53"/>
      <c r="N22" s="78"/>
    </row>
    <row r="23" spans="1:17" s="79" customFormat="1" ht="24.95" customHeight="1" x14ac:dyDescent="0.3">
      <c r="A23" s="75"/>
      <c r="B23" s="81">
        <v>17</v>
      </c>
      <c r="C23" s="201" t="str">
        <f>Rankings!B18</f>
        <v>Ben Faust*</v>
      </c>
      <c r="D23" s="121">
        <f>Rankings!C18</f>
        <v>900</v>
      </c>
      <c r="E23" s="53"/>
      <c r="F23" s="81">
        <v>17</v>
      </c>
      <c r="G23" s="196" t="str">
        <f>Rankings!F18</f>
        <v>Jackson Barclay*</v>
      </c>
      <c r="H23" s="57">
        <f>Rankings!G18</f>
        <v>600</v>
      </c>
      <c r="I23" s="53"/>
      <c r="J23" s="81">
        <v>17</v>
      </c>
      <c r="K23" s="199" t="str">
        <f>Rankings!J18</f>
        <v>Chan Lawrence*</v>
      </c>
      <c r="L23" s="57">
        <f>Rankings!K18</f>
        <v>200</v>
      </c>
      <c r="M23" s="53"/>
      <c r="N23" s="78"/>
    </row>
    <row r="24" spans="1:17" s="79" customFormat="1" ht="24.95" customHeight="1" x14ac:dyDescent="0.3">
      <c r="A24" s="75"/>
      <c r="B24" s="81">
        <v>18</v>
      </c>
      <c r="C24" s="201" t="str">
        <f>Rankings!B19</f>
        <v>Adam Struggles*</v>
      </c>
      <c r="D24" s="121">
        <f>Rankings!C19</f>
        <v>900</v>
      </c>
      <c r="E24" s="53"/>
      <c r="F24" s="81">
        <v>18</v>
      </c>
      <c r="G24" s="196" t="str">
        <f>Rankings!F19</f>
        <v>Abigail Schembri</v>
      </c>
      <c r="H24" s="57">
        <f>Rankings!G19</f>
        <v>600</v>
      </c>
      <c r="I24" s="53"/>
      <c r="J24" s="81">
        <v>18</v>
      </c>
      <c r="K24" s="199" t="str">
        <f>Rankings!J19</f>
        <v>Alastair Tait*</v>
      </c>
      <c r="L24" s="57">
        <f>Rankings!K19</f>
        <v>200</v>
      </c>
      <c r="M24" s="53"/>
      <c r="N24" s="78"/>
      <c r="Q24" s="79" t="s">
        <v>36</v>
      </c>
    </row>
    <row r="25" spans="1:17" s="79" customFormat="1" ht="24.95" customHeight="1" x14ac:dyDescent="0.3">
      <c r="A25" s="75"/>
      <c r="B25" s="81">
        <v>19</v>
      </c>
      <c r="C25" s="201" t="str">
        <f>Rankings!B20</f>
        <v>Blake Heckes*</v>
      </c>
      <c r="D25" s="121">
        <f>Rankings!C20</f>
        <v>900</v>
      </c>
      <c r="E25" s="53"/>
      <c r="F25" s="81">
        <v>19</v>
      </c>
      <c r="G25" s="196" t="str">
        <f>Rankings!F20</f>
        <v>Dasha Jolley*</v>
      </c>
      <c r="H25" s="57">
        <f>Rankings!G20</f>
        <v>600</v>
      </c>
      <c r="I25" s="53"/>
      <c r="J25" s="81">
        <v>19</v>
      </c>
      <c r="K25" s="199" t="str">
        <f>Rankings!J20</f>
        <v>Hugo Mullins</v>
      </c>
      <c r="L25" s="57">
        <f>Rankings!K20</f>
        <v>200</v>
      </c>
      <c r="M25" s="53"/>
      <c r="N25" s="78"/>
    </row>
    <row r="26" spans="1:17" s="79" customFormat="1" ht="24.95" customHeight="1" x14ac:dyDescent="0.3">
      <c r="A26" s="75"/>
      <c r="B26" s="81">
        <v>20</v>
      </c>
      <c r="C26" s="201" t="e">
        <f>Rankings!B21</f>
        <v>#REF!</v>
      </c>
      <c r="D26" s="121">
        <f>Rankings!C21</f>
        <v>900</v>
      </c>
      <c r="E26" s="53"/>
      <c r="F26" s="81">
        <v>20</v>
      </c>
      <c r="G26" s="196" t="e">
        <f>Rankings!F21</f>
        <v>#REF!</v>
      </c>
      <c r="H26" s="57">
        <f>Rankings!G21</f>
        <v>600</v>
      </c>
      <c r="I26" s="53"/>
      <c r="J26" s="81">
        <v>20</v>
      </c>
      <c r="K26" s="199" t="e">
        <f>Rankings!J21</f>
        <v>#REF!</v>
      </c>
      <c r="L26" s="57">
        <f>Rankings!K21</f>
        <v>200</v>
      </c>
      <c r="M26" s="53"/>
      <c r="N26" s="78"/>
    </row>
    <row r="27" spans="1:17" s="79" customFormat="1" ht="24.95" customHeight="1" x14ac:dyDescent="0.3">
      <c r="A27" s="75"/>
      <c r="B27" s="81">
        <v>21</v>
      </c>
      <c r="C27" s="201" t="str">
        <f>Rankings!B22</f>
        <v>Jemima Beeson*</v>
      </c>
      <c r="D27" s="121">
        <f>Rankings!C22</f>
        <v>900</v>
      </c>
      <c r="E27" s="53"/>
      <c r="F27" s="81">
        <v>21</v>
      </c>
      <c r="G27" s="197" t="e">
        <f>Rankings!F22</f>
        <v>#REF!</v>
      </c>
      <c r="H27" s="57">
        <f>Rankings!G22</f>
        <v>500</v>
      </c>
      <c r="I27" s="53"/>
      <c r="J27" s="81">
        <v>21</v>
      </c>
      <c r="K27" s="200" t="str">
        <f>Rankings!J22</f>
        <v>Savannah Rahardja*</v>
      </c>
      <c r="L27" s="57" t="e">
        <f>Rankings!K22</f>
        <v>#REF!</v>
      </c>
      <c r="M27" s="53"/>
      <c r="N27" s="78"/>
    </row>
    <row r="28" spans="1:17" s="79" customFormat="1" ht="24.95" customHeight="1" x14ac:dyDescent="0.3">
      <c r="A28" s="75"/>
      <c r="B28" s="81">
        <v>22</v>
      </c>
      <c r="C28" s="201" t="str">
        <f>Rankings!B23</f>
        <v>Lilly Crennan*</v>
      </c>
      <c r="D28" s="121">
        <f>Rankings!C23</f>
        <v>900</v>
      </c>
      <c r="E28" s="53"/>
      <c r="F28" s="81">
        <v>22</v>
      </c>
      <c r="G28" s="197" t="str">
        <f>Rankings!F23</f>
        <v>Toby Wang*</v>
      </c>
      <c r="H28" s="57">
        <f>Rankings!G23</f>
        <v>500</v>
      </c>
      <c r="I28" s="53"/>
      <c r="J28" s="81">
        <v>22</v>
      </c>
      <c r="K28" s="200" t="str">
        <f>Rankings!J23</f>
        <v>Jacob Marmot</v>
      </c>
      <c r="L28" s="57" t="e">
        <f>Rankings!K23</f>
        <v>#REF!</v>
      </c>
      <c r="M28" s="53"/>
      <c r="N28" s="78"/>
    </row>
    <row r="29" spans="1:17" s="79" customFormat="1" ht="24.95" customHeight="1" x14ac:dyDescent="0.3">
      <c r="A29" s="75"/>
      <c r="B29" s="81">
        <v>23</v>
      </c>
      <c r="C29" s="201" t="e">
        <f>Rankings!B24</f>
        <v>#REF!</v>
      </c>
      <c r="D29" s="121">
        <f>Rankings!C24</f>
        <v>900</v>
      </c>
      <c r="E29" s="53"/>
      <c r="F29" s="81">
        <v>23</v>
      </c>
      <c r="G29" s="197" t="str">
        <f>Rankings!F24</f>
        <v>Elvys Long*</v>
      </c>
      <c r="H29" s="57">
        <f>Rankings!G24</f>
        <v>500</v>
      </c>
      <c r="I29" s="53"/>
      <c r="J29" s="81">
        <v>23</v>
      </c>
      <c r="K29" s="200" t="str">
        <f>Rankings!J24</f>
        <v>Juliette Yee*</v>
      </c>
      <c r="L29" s="57">
        <f>Rankings!K24</f>
        <v>100</v>
      </c>
      <c r="M29" s="53"/>
      <c r="N29" s="78"/>
    </row>
    <row r="30" spans="1:17" s="79" customFormat="1" ht="24.95" customHeight="1" x14ac:dyDescent="0.3">
      <c r="A30" s="75"/>
      <c r="B30" s="81">
        <v>24</v>
      </c>
      <c r="C30" s="202" t="str">
        <f>Rankings!B25</f>
        <v>Gem Roffe-Nassi</v>
      </c>
      <c r="D30" s="121">
        <f>Rankings!C25</f>
        <v>800</v>
      </c>
      <c r="E30" s="53"/>
      <c r="F30" s="81">
        <v>24</v>
      </c>
      <c r="G30" s="197" t="str">
        <f>Rankings!F25</f>
        <v>Amelie Ung</v>
      </c>
      <c r="H30" s="57">
        <f>Rankings!G25</f>
        <v>500</v>
      </c>
      <c r="I30" s="53"/>
      <c r="J30" s="81">
        <v>24</v>
      </c>
      <c r="K30" s="200" t="e">
        <f>Rankings!J25</f>
        <v>#REF!</v>
      </c>
      <c r="L30" s="57">
        <f>Rankings!K25</f>
        <v>100</v>
      </c>
      <c r="M30" s="53"/>
      <c r="N30" s="78"/>
    </row>
    <row r="31" spans="1:17" s="79" customFormat="1" ht="24.95" customHeight="1" x14ac:dyDescent="0.3">
      <c r="A31" s="75"/>
      <c r="B31" s="81">
        <v>25</v>
      </c>
      <c r="C31" s="202" t="e">
        <f>Rankings!B26</f>
        <v>#REF!</v>
      </c>
      <c r="D31" s="121">
        <f>Rankings!C26</f>
        <v>800</v>
      </c>
      <c r="E31" s="53"/>
      <c r="F31" s="81">
        <v>25</v>
      </c>
      <c r="G31" s="197" t="str">
        <f>Rankings!F26</f>
        <v>James Power</v>
      </c>
      <c r="H31" s="57">
        <f>Rankings!G26</f>
        <v>500</v>
      </c>
      <c r="I31" s="53"/>
      <c r="J31" s="81">
        <v>25</v>
      </c>
      <c r="K31" s="200" t="str">
        <f>Rankings!J26</f>
        <v>Alexander Cao</v>
      </c>
      <c r="L31" s="57">
        <f>Rankings!K26</f>
        <v>100</v>
      </c>
      <c r="M31" s="53"/>
      <c r="N31" s="78"/>
    </row>
    <row r="32" spans="1:17" s="79" customFormat="1" ht="24.95" customHeight="1" x14ac:dyDescent="0.3">
      <c r="A32" s="75"/>
      <c r="B32" s="81">
        <v>26</v>
      </c>
      <c r="C32" s="202" t="str">
        <f>Rankings!B27</f>
        <v>Madeleine DeSouza*</v>
      </c>
      <c r="D32" s="121">
        <f>Rankings!C27</f>
        <v>800</v>
      </c>
      <c r="E32" s="53"/>
      <c r="F32" s="81">
        <v>26</v>
      </c>
      <c r="G32" s="197" t="str">
        <f>Rankings!F27</f>
        <v>Suri Toh</v>
      </c>
      <c r="H32" s="57">
        <f>Rankings!G27</f>
        <v>500</v>
      </c>
      <c r="I32" s="53"/>
      <c r="J32" s="81">
        <v>26</v>
      </c>
      <c r="K32" s="200" t="e">
        <f>Rankings!J27</f>
        <v>#REF!</v>
      </c>
      <c r="L32" s="57">
        <f>Rankings!K27</f>
        <v>100</v>
      </c>
      <c r="M32" s="53"/>
      <c r="N32" s="78"/>
    </row>
    <row r="33" spans="1:14" s="79" customFormat="1" ht="24.95" customHeight="1" x14ac:dyDescent="0.3">
      <c r="A33" s="75"/>
      <c r="B33" s="81">
        <v>27</v>
      </c>
      <c r="C33" s="202" t="str">
        <f>Rankings!B28</f>
        <v>Ester Caccini*</v>
      </c>
      <c r="D33" s="121">
        <f>Rankings!C28</f>
        <v>800</v>
      </c>
      <c r="E33" s="53"/>
      <c r="F33" s="81">
        <v>27</v>
      </c>
      <c r="G33" s="197" t="e">
        <f>Rankings!F28</f>
        <v>#REF!</v>
      </c>
      <c r="H33" s="57">
        <f>Rankings!G28</f>
        <v>500</v>
      </c>
      <c r="I33" s="53"/>
      <c r="J33" s="81">
        <v>27</v>
      </c>
      <c r="K33" s="200" t="str">
        <f>Rankings!J28</f>
        <v>Freya Pavey</v>
      </c>
      <c r="L33" s="57">
        <f>Rankings!K28</f>
        <v>100</v>
      </c>
      <c r="M33" s="53"/>
      <c r="N33" s="78"/>
    </row>
    <row r="34" spans="1:14" s="79" customFormat="1" ht="24.95" customHeight="1" x14ac:dyDescent="0.3">
      <c r="A34" s="75"/>
      <c r="B34" s="81">
        <v>28</v>
      </c>
      <c r="C34" s="202" t="e">
        <f>Rankings!B29</f>
        <v>#REF!</v>
      </c>
      <c r="D34" s="121">
        <f>Rankings!C29</f>
        <v>800</v>
      </c>
      <c r="E34" s="53"/>
      <c r="F34" s="81">
        <v>28</v>
      </c>
      <c r="G34" s="197" t="str">
        <f>Rankings!F29</f>
        <v>Thomas Czinner*</v>
      </c>
      <c r="H34" s="57" t="e">
        <f>Rankings!G29</f>
        <v>#REF!</v>
      </c>
      <c r="I34" s="53"/>
      <c r="J34" s="81">
        <v>28</v>
      </c>
      <c r="K34" s="200" t="str">
        <f>Rankings!J29</f>
        <v xml:space="preserve">Rafferty Bligh </v>
      </c>
      <c r="L34" s="57">
        <f>Rankings!K29</f>
        <v>100</v>
      </c>
      <c r="M34" s="53"/>
      <c r="N34" s="78"/>
    </row>
    <row r="35" spans="1:14" s="79" customFormat="1" ht="24.95" customHeight="1" x14ac:dyDescent="0.3">
      <c r="A35" s="75"/>
      <c r="B35" s="81">
        <v>29</v>
      </c>
      <c r="C35" s="202" t="str">
        <f>Rankings!B30</f>
        <v>Michael Sun*</v>
      </c>
      <c r="D35" s="121">
        <f>Rankings!C30</f>
        <v>800</v>
      </c>
      <c r="E35" s="53"/>
      <c r="F35" s="81">
        <v>29</v>
      </c>
      <c r="G35" s="197" t="str">
        <f>Rankings!F30</f>
        <v>Flynn Davis</v>
      </c>
      <c r="H35" s="57">
        <f>Rankings!G30</f>
        <v>500</v>
      </c>
      <c r="I35" s="53"/>
      <c r="J35" s="81">
        <v>29</v>
      </c>
      <c r="K35" s="200" t="str">
        <f>Rankings!J30</f>
        <v>Olivia Lurie</v>
      </c>
      <c r="L35" s="57">
        <f>Rankings!K30</f>
        <v>100</v>
      </c>
      <c r="M35" s="53"/>
      <c r="N35" s="78"/>
    </row>
    <row r="36" spans="1:14" s="79" customFormat="1" ht="24.95" customHeight="1" x14ac:dyDescent="0.3">
      <c r="A36" s="75"/>
      <c r="B36" s="81">
        <v>30</v>
      </c>
      <c r="C36" s="202" t="str">
        <f>Rankings!B31</f>
        <v>Ben Freed *</v>
      </c>
      <c r="D36" s="121">
        <f>Rankings!C31</f>
        <v>800</v>
      </c>
      <c r="E36" s="53"/>
      <c r="F36" s="81">
        <v>30</v>
      </c>
      <c r="G36" s="197" t="str">
        <f>Rankings!F31</f>
        <v>Louis Beeson*</v>
      </c>
      <c r="H36" s="57">
        <f>Rankings!G31</f>
        <v>500</v>
      </c>
      <c r="I36" s="53"/>
      <c r="J36" s="81">
        <v>30</v>
      </c>
      <c r="K36" s="200" t="str">
        <f>Rankings!J31</f>
        <v>Liron Shaki</v>
      </c>
      <c r="L36" s="57">
        <f>Rankings!K31</f>
        <v>100</v>
      </c>
      <c r="M36" s="53"/>
      <c r="N36" s="78"/>
    </row>
    <row r="37" spans="1:14" s="79" customFormat="1" ht="24.95" customHeight="1" x14ac:dyDescent="0.3">
      <c r="A37" s="75"/>
      <c r="B37" s="81">
        <v>31</v>
      </c>
      <c r="C37" s="202" t="str">
        <f>Rankings!B32</f>
        <v>Oscar Handelsman*</v>
      </c>
      <c r="D37" s="121">
        <f>Rankings!C32</f>
        <v>800</v>
      </c>
      <c r="E37" s="53"/>
      <c r="F37" s="81">
        <v>31</v>
      </c>
      <c r="G37" s="198" t="e">
        <f>Rankings!F32</f>
        <v>#REF!</v>
      </c>
      <c r="H37" s="57">
        <f>Rankings!G32</f>
        <v>400</v>
      </c>
      <c r="I37" s="53"/>
      <c r="J37" s="54"/>
      <c r="K37" s="84"/>
      <c r="L37" s="85"/>
      <c r="M37" s="53"/>
      <c r="N37" s="78"/>
    </row>
    <row r="38" spans="1:14" s="79" customFormat="1" ht="24.95" customHeight="1" x14ac:dyDescent="0.3">
      <c r="A38" s="75"/>
      <c r="B38" s="81">
        <v>32</v>
      </c>
      <c r="C38" s="202" t="str">
        <f>Rankings!B33</f>
        <v>Aryeh Gerdis*</v>
      </c>
      <c r="D38" s="121">
        <f>Rankings!C33</f>
        <v>800</v>
      </c>
      <c r="E38" s="53"/>
      <c r="F38" s="81">
        <v>32</v>
      </c>
      <c r="G38" s="198" t="str">
        <f>Rankings!F33</f>
        <v>Winston Wang*</v>
      </c>
      <c r="H38" s="57">
        <f>Rankings!G33</f>
        <v>400</v>
      </c>
      <c r="I38" s="53"/>
      <c r="J38" s="54"/>
      <c r="K38" s="84"/>
      <c r="L38" s="85"/>
      <c r="M38" s="53"/>
      <c r="N38" s="78"/>
    </row>
    <row r="39" spans="1:14" ht="27.75" customHeight="1" x14ac:dyDescent="0.3">
      <c r="A39" s="23"/>
      <c r="B39" s="81">
        <v>33</v>
      </c>
      <c r="C39" s="202" t="str">
        <f>Rankings!B34</f>
        <v>Jake Faust*</v>
      </c>
      <c r="D39" s="121">
        <f>Rankings!C34</f>
        <v>800</v>
      </c>
      <c r="E39" s="53"/>
      <c r="F39" s="81">
        <v>33</v>
      </c>
      <c r="G39" s="198" t="e">
        <f>Rankings!F34</f>
        <v>#REF!</v>
      </c>
      <c r="H39" s="57">
        <f>Rankings!G34</f>
        <v>400</v>
      </c>
      <c r="I39" s="53"/>
      <c r="J39" s="113"/>
      <c r="K39" s="54"/>
      <c r="L39" s="23"/>
      <c r="M39" s="23"/>
      <c r="N39" s="23"/>
    </row>
    <row r="40" spans="1:14" s="79" customFormat="1" ht="24.95" customHeight="1" x14ac:dyDescent="0.3">
      <c r="A40" s="75"/>
      <c r="B40" s="54"/>
      <c r="C40" s="54"/>
      <c r="D40" s="23"/>
      <c r="E40" s="53"/>
      <c r="F40" s="81">
        <v>34</v>
      </c>
      <c r="G40" s="198" t="e">
        <f>Rankings!F35</f>
        <v>#REF!</v>
      </c>
      <c r="H40" s="57">
        <f>Rankings!G35</f>
        <v>400</v>
      </c>
      <c r="I40" s="53"/>
      <c r="J40" s="54"/>
      <c r="K40" s="84"/>
      <c r="L40" s="85"/>
      <c r="M40" s="53"/>
      <c r="N40" s="78"/>
    </row>
    <row r="41" spans="1:14" s="79" customFormat="1" ht="24.95" customHeight="1" x14ac:dyDescent="0.3">
      <c r="A41" s="75"/>
      <c r="B41" s="54"/>
      <c r="C41" s="54"/>
      <c r="D41" s="23"/>
      <c r="E41" s="53"/>
      <c r="F41" s="81">
        <v>35</v>
      </c>
      <c r="G41" s="198" t="str">
        <f>Rankings!F36</f>
        <v>Hugo Spencer*</v>
      </c>
      <c r="H41" s="57">
        <f>Rankings!G36</f>
        <v>400</v>
      </c>
      <c r="I41" s="53"/>
      <c r="J41" s="54"/>
      <c r="K41" s="84"/>
      <c r="L41" s="85"/>
      <c r="M41" s="53"/>
      <c r="N41" s="78"/>
    </row>
    <row r="42" spans="1:14" ht="22.5" customHeight="1" x14ac:dyDescent="0.3">
      <c r="A42" s="23"/>
      <c r="B42" s="113"/>
      <c r="E42" s="53"/>
      <c r="F42" s="81">
        <v>36</v>
      </c>
      <c r="G42" s="198" t="str">
        <f>Rankings!F37</f>
        <v>Miles Galloway</v>
      </c>
      <c r="H42" s="57">
        <f>Rankings!G37</f>
        <v>400</v>
      </c>
      <c r="I42" s="53"/>
      <c r="J42" s="113"/>
      <c r="K42" s="54"/>
      <c r="L42" s="23"/>
      <c r="M42" s="23"/>
      <c r="N42" s="23"/>
    </row>
    <row r="43" spans="1:14" ht="25.5" customHeight="1" x14ac:dyDescent="0.25">
      <c r="F43" s="193">
        <v>37</v>
      </c>
      <c r="G43" s="198" t="str">
        <f>Rankings!F38</f>
        <v>Ayden Mtanios*</v>
      </c>
      <c r="H43" s="57">
        <f>Rankings!G38</f>
        <v>400</v>
      </c>
    </row>
    <row r="44" spans="1:14" ht="21" customHeight="1" x14ac:dyDescent="0.25">
      <c r="F44" s="193">
        <v>38</v>
      </c>
      <c r="G44" s="198" t="e">
        <f>Rankings!F39</f>
        <v>#REF!</v>
      </c>
      <c r="H44" s="57">
        <f>Rankings!G39</f>
        <v>400</v>
      </c>
    </row>
    <row r="45" spans="1:14" ht="25.5" customHeight="1" x14ac:dyDescent="0.25">
      <c r="F45" s="193">
        <v>39</v>
      </c>
      <c r="G45" s="198" t="str">
        <f>Rankings!F40</f>
        <v>Eva Putivskaya*</v>
      </c>
      <c r="H45" s="57">
        <f>Rankings!G40</f>
        <v>400</v>
      </c>
    </row>
    <row r="46" spans="1:14" ht="25.5" customHeight="1" x14ac:dyDescent="0.25">
      <c r="F46" s="193">
        <v>40</v>
      </c>
      <c r="G46" s="198" t="str">
        <f>Rankings!F41</f>
        <v>Phoebe Simpson</v>
      </c>
      <c r="H46" s="57">
        <f>Rankings!G41</f>
        <v>400</v>
      </c>
    </row>
    <row r="47" spans="1:14" ht="18" x14ac:dyDescent="0.25">
      <c r="G47" s="85"/>
    </row>
    <row r="48" spans="1:14" ht="18" x14ac:dyDescent="0.25">
      <c r="G48" s="85"/>
    </row>
  </sheetData>
  <phoneticPr fontId="31" type="noConversion"/>
  <pageMargins left="0.7" right="0.7" top="0.75" bottom="0.75" header="0.3" footer="0.3"/>
  <pageSetup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7"/>
  <sheetViews>
    <sheetView topLeftCell="A56" workbookViewId="0">
      <selection activeCell="C20" sqref="C20"/>
    </sheetView>
  </sheetViews>
  <sheetFormatPr defaultColWidth="8.85546875" defaultRowHeight="15" x14ac:dyDescent="0.25"/>
  <cols>
    <col min="1" max="1" width="12.85546875" style="1" customWidth="1"/>
    <col min="2" max="2" width="26" bestFit="1" customWidth="1"/>
    <col min="3" max="3" width="6.7109375" customWidth="1"/>
    <col min="4" max="4" width="34.85546875" bestFit="1" customWidth="1"/>
    <col min="5" max="5" width="84.85546875" customWidth="1"/>
    <col min="6" max="6" width="20.85546875" customWidth="1"/>
    <col min="7" max="7" width="26.85546875" customWidth="1"/>
    <col min="8" max="8" width="24.28515625" bestFit="1" customWidth="1"/>
    <col min="9" max="9" width="29.7109375" customWidth="1"/>
    <col min="10" max="10" width="26.7109375" customWidth="1"/>
    <col min="11" max="11" width="25.42578125" customWidth="1"/>
  </cols>
  <sheetData>
    <row r="1" spans="1:11" x14ac:dyDescent="0.25">
      <c r="G1" s="11" t="s">
        <v>37</v>
      </c>
    </row>
    <row r="2" spans="1:11" x14ac:dyDescent="0.25">
      <c r="A2" s="41" t="s">
        <v>16</v>
      </c>
      <c r="B2" s="42" t="s">
        <v>17</v>
      </c>
      <c r="C2" s="42"/>
      <c r="D2" s="42" t="s">
        <v>18</v>
      </c>
      <c r="E2" s="42" t="s">
        <v>19</v>
      </c>
      <c r="G2" s="32" t="s">
        <v>54</v>
      </c>
      <c r="H2" s="33" t="s">
        <v>77</v>
      </c>
      <c r="I2" s="33" t="s">
        <v>78</v>
      </c>
      <c r="J2" s="34" t="s">
        <v>38</v>
      </c>
      <c r="K2" s="35" t="s">
        <v>39</v>
      </c>
    </row>
    <row r="3" spans="1:11" x14ac:dyDescent="0.25">
      <c r="A3" s="36">
        <v>43772</v>
      </c>
      <c r="B3" s="37"/>
      <c r="C3" s="37"/>
      <c r="D3" s="37"/>
      <c r="E3" s="37"/>
      <c r="G3" s="20"/>
      <c r="H3" s="20" t="s">
        <v>74</v>
      </c>
      <c r="I3" s="20" t="s">
        <v>76</v>
      </c>
      <c r="J3" s="20" t="s">
        <v>63</v>
      </c>
      <c r="K3" s="20" t="s">
        <v>67</v>
      </c>
    </row>
    <row r="4" spans="1:11" x14ac:dyDescent="0.25">
      <c r="A4" s="36"/>
      <c r="B4" s="37"/>
      <c r="C4" s="37"/>
      <c r="D4" s="37"/>
      <c r="E4" s="37"/>
      <c r="G4" s="20"/>
      <c r="H4" s="20" t="s">
        <v>75</v>
      </c>
      <c r="I4" t="s">
        <v>65</v>
      </c>
      <c r="J4" s="20" t="s">
        <v>64</v>
      </c>
      <c r="K4" s="20" t="s">
        <v>62</v>
      </c>
    </row>
    <row r="5" spans="1:11" x14ac:dyDescent="0.25">
      <c r="A5" s="36"/>
      <c r="B5" s="37"/>
      <c r="C5" s="37"/>
      <c r="D5" s="37"/>
      <c r="E5" s="37"/>
      <c r="G5" s="20"/>
      <c r="H5" s="20" t="s">
        <v>31</v>
      </c>
      <c r="I5" s="20" t="s">
        <v>79</v>
      </c>
      <c r="J5" s="20" t="s">
        <v>69</v>
      </c>
      <c r="K5" s="20" t="s">
        <v>80</v>
      </c>
    </row>
    <row r="6" spans="1:11" x14ac:dyDescent="0.25">
      <c r="A6" s="36"/>
      <c r="B6" s="37"/>
      <c r="C6" s="37"/>
      <c r="D6" s="37"/>
      <c r="E6" s="37"/>
      <c r="G6" s="20"/>
      <c r="H6" s="20" t="s">
        <v>57</v>
      </c>
      <c r="I6" s="20" t="s">
        <v>71</v>
      </c>
      <c r="J6" s="20" t="s">
        <v>59</v>
      </c>
      <c r="K6" s="20" t="s">
        <v>81</v>
      </c>
    </row>
    <row r="7" spans="1:11" x14ac:dyDescent="0.25">
      <c r="A7" s="36"/>
      <c r="B7" s="37"/>
      <c r="C7" s="37"/>
      <c r="D7" s="37"/>
      <c r="E7" s="37"/>
      <c r="G7" s="20"/>
      <c r="H7" s="49" t="s">
        <v>72</v>
      </c>
      <c r="I7" s="20" t="s">
        <v>82</v>
      </c>
      <c r="J7" s="20" t="s">
        <v>66</v>
      </c>
      <c r="K7" s="20" t="s">
        <v>83</v>
      </c>
    </row>
    <row r="8" spans="1:11" x14ac:dyDescent="0.25">
      <c r="A8" s="36"/>
      <c r="B8" s="37"/>
      <c r="C8" s="37"/>
      <c r="D8" s="37"/>
      <c r="E8" s="37"/>
      <c r="G8" s="20"/>
      <c r="H8" s="20" t="s">
        <v>73</v>
      </c>
      <c r="I8" s="20" t="s">
        <v>61</v>
      </c>
      <c r="J8" s="20" t="s">
        <v>68</v>
      </c>
      <c r="K8" s="18" t="s">
        <v>84</v>
      </c>
    </row>
    <row r="9" spans="1:11" x14ac:dyDescent="0.25">
      <c r="A9" s="36"/>
      <c r="B9" s="37"/>
      <c r="C9" s="37"/>
      <c r="D9" s="37"/>
      <c r="E9" s="37"/>
      <c r="G9" s="20"/>
      <c r="H9" s="20" t="s">
        <v>70</v>
      </c>
      <c r="I9" s="20" t="s">
        <v>60</v>
      </c>
      <c r="J9" s="46" t="s">
        <v>55</v>
      </c>
      <c r="K9" s="20" t="s">
        <v>85</v>
      </c>
    </row>
    <row r="10" spans="1:11" x14ac:dyDescent="0.25">
      <c r="A10" s="36"/>
      <c r="B10" s="37"/>
      <c r="C10" s="37"/>
      <c r="D10" s="37"/>
      <c r="E10" s="37"/>
      <c r="G10" s="20"/>
      <c r="H10" s="20"/>
      <c r="I10" s="20"/>
      <c r="J10" s="20"/>
      <c r="K10" s="20"/>
    </row>
    <row r="11" spans="1:11" x14ac:dyDescent="0.25">
      <c r="A11" s="36"/>
      <c r="B11" s="37"/>
      <c r="C11" s="37"/>
      <c r="D11" s="37"/>
      <c r="E11" s="37"/>
    </row>
    <row r="12" spans="1:11" x14ac:dyDescent="0.25">
      <c r="A12" s="36"/>
      <c r="B12" s="37"/>
      <c r="C12" s="37"/>
      <c r="D12" s="37"/>
      <c r="E12" s="37"/>
    </row>
    <row r="13" spans="1:11" x14ac:dyDescent="0.25">
      <c r="A13" s="36"/>
      <c r="B13" s="37"/>
      <c r="C13" s="37"/>
      <c r="D13" s="37"/>
      <c r="E13" s="37"/>
    </row>
    <row r="14" spans="1:11" x14ac:dyDescent="0.25">
      <c r="A14" s="36"/>
      <c r="B14" s="37"/>
      <c r="C14" s="37"/>
      <c r="D14" s="37"/>
      <c r="E14" s="37"/>
    </row>
    <row r="15" spans="1:11" x14ac:dyDescent="0.25">
      <c r="A15" s="38">
        <v>43779</v>
      </c>
      <c r="B15" s="39"/>
      <c r="C15" s="39"/>
      <c r="D15" s="39"/>
      <c r="E15" s="39"/>
    </row>
    <row r="16" spans="1:11" x14ac:dyDescent="0.25">
      <c r="A16" s="38"/>
      <c r="B16" s="39"/>
      <c r="C16" s="39"/>
      <c r="D16" s="39"/>
      <c r="E16" s="39"/>
    </row>
    <row r="17" spans="1:5" x14ac:dyDescent="0.25">
      <c r="A17" s="38"/>
      <c r="B17" s="39"/>
      <c r="C17" s="39"/>
      <c r="D17" s="39"/>
      <c r="E17" s="39"/>
    </row>
    <row r="18" spans="1:5" x14ac:dyDescent="0.25">
      <c r="A18" s="38"/>
      <c r="B18" s="39"/>
      <c r="C18" s="39"/>
      <c r="D18" s="39"/>
      <c r="E18" s="39"/>
    </row>
    <row r="19" spans="1:5" x14ac:dyDescent="0.25">
      <c r="A19" s="38"/>
      <c r="B19" s="39"/>
      <c r="C19" s="39"/>
      <c r="D19" s="39"/>
      <c r="E19" s="39"/>
    </row>
    <row r="20" spans="1:5" x14ac:dyDescent="0.25">
      <c r="A20" s="38"/>
      <c r="B20" s="39"/>
      <c r="C20" s="39"/>
      <c r="D20" s="39"/>
      <c r="E20" s="39"/>
    </row>
    <row r="21" spans="1:5" x14ac:dyDescent="0.25">
      <c r="A21" s="38"/>
      <c r="B21" s="39"/>
      <c r="C21" s="39"/>
      <c r="D21" s="40"/>
      <c r="E21" s="39"/>
    </row>
    <row r="22" spans="1:5" x14ac:dyDescent="0.25">
      <c r="A22" s="38"/>
      <c r="B22" s="39"/>
      <c r="C22" s="39"/>
      <c r="D22" s="39"/>
      <c r="E22" s="39"/>
    </row>
    <row r="23" spans="1:5" x14ac:dyDescent="0.25">
      <c r="A23" s="38"/>
      <c r="B23" s="39"/>
      <c r="C23" s="39"/>
      <c r="D23" s="39"/>
      <c r="E23" s="39"/>
    </row>
    <row r="24" spans="1:5" x14ac:dyDescent="0.25">
      <c r="A24" s="38"/>
      <c r="B24" s="39"/>
      <c r="C24" s="39"/>
      <c r="D24" s="39"/>
      <c r="E24" s="39"/>
    </row>
    <row r="25" spans="1:5" x14ac:dyDescent="0.25">
      <c r="A25" s="38"/>
      <c r="B25" s="39"/>
      <c r="C25" s="39"/>
      <c r="D25" s="39"/>
      <c r="E25" s="39"/>
    </row>
    <row r="26" spans="1:5" x14ac:dyDescent="0.25">
      <c r="A26" s="38"/>
      <c r="B26" s="39"/>
      <c r="C26" s="39"/>
      <c r="D26" s="39"/>
      <c r="E26" s="39"/>
    </row>
    <row r="27" spans="1:5" x14ac:dyDescent="0.25">
      <c r="A27" s="38"/>
      <c r="B27" s="39"/>
      <c r="C27" s="39"/>
      <c r="D27" s="39"/>
      <c r="E27" s="39"/>
    </row>
    <row r="28" spans="1:5" x14ac:dyDescent="0.25">
      <c r="A28" s="38"/>
      <c r="B28" s="39"/>
      <c r="C28" s="39"/>
      <c r="D28" s="39"/>
      <c r="E28" s="39"/>
    </row>
    <row r="29" spans="1:5" x14ac:dyDescent="0.25">
      <c r="A29" s="43">
        <v>43786</v>
      </c>
      <c r="B29" s="37"/>
      <c r="C29" s="20"/>
      <c r="D29" s="20"/>
      <c r="E29" s="20"/>
    </row>
    <row r="30" spans="1:5" x14ac:dyDescent="0.25">
      <c r="A30" s="43"/>
      <c r="B30" s="37"/>
      <c r="C30" s="20"/>
      <c r="D30" s="20"/>
      <c r="E30" s="20"/>
    </row>
    <row r="31" spans="1:5" x14ac:dyDescent="0.25">
      <c r="A31" s="43"/>
      <c r="B31" s="37"/>
      <c r="C31" s="20"/>
      <c r="D31" s="20"/>
      <c r="E31" s="20"/>
    </row>
    <row r="32" spans="1:5" x14ac:dyDescent="0.25">
      <c r="A32" s="43"/>
      <c r="B32" s="58"/>
      <c r="C32" s="20"/>
      <c r="D32" s="20"/>
      <c r="E32" s="20"/>
    </row>
    <row r="33" spans="1:5" x14ac:dyDescent="0.25">
      <c r="A33" s="43"/>
      <c r="B33" s="37"/>
      <c r="C33" s="20"/>
      <c r="D33" s="20"/>
      <c r="E33" s="20"/>
    </row>
    <row r="34" spans="1:5" x14ac:dyDescent="0.25">
      <c r="A34" s="43"/>
      <c r="B34" s="37"/>
      <c r="C34" s="20"/>
      <c r="D34" s="20"/>
      <c r="E34" s="20"/>
    </row>
    <row r="35" spans="1:5" x14ac:dyDescent="0.25">
      <c r="A35" s="43"/>
      <c r="B35" s="37"/>
      <c r="C35" s="20"/>
      <c r="D35" s="20"/>
      <c r="E35" s="20"/>
    </row>
    <row r="36" spans="1:5" x14ac:dyDescent="0.25">
      <c r="A36" s="43"/>
      <c r="B36" s="37"/>
      <c r="C36" s="20"/>
      <c r="D36" s="20"/>
      <c r="E36" s="20"/>
    </row>
    <row r="37" spans="1:5" x14ac:dyDescent="0.25">
      <c r="A37" s="43"/>
      <c r="B37" s="37"/>
      <c r="C37" s="20"/>
      <c r="D37" s="20"/>
      <c r="E37" s="20"/>
    </row>
    <row r="38" spans="1:5" x14ac:dyDescent="0.25">
      <c r="A38" s="43"/>
      <c r="B38" s="37"/>
      <c r="C38" s="20"/>
      <c r="D38" s="20"/>
      <c r="E38" s="20"/>
    </row>
    <row r="39" spans="1:5" x14ac:dyDescent="0.25">
      <c r="A39" s="43"/>
      <c r="B39" s="37"/>
      <c r="C39" s="20"/>
      <c r="D39" s="20"/>
      <c r="E39" s="20"/>
    </row>
    <row r="40" spans="1:5" x14ac:dyDescent="0.25">
      <c r="A40" s="43"/>
      <c r="B40" s="37"/>
      <c r="C40" s="20"/>
      <c r="D40" s="20"/>
      <c r="E40" s="20"/>
    </row>
    <row r="41" spans="1:5" x14ac:dyDescent="0.25">
      <c r="A41" s="43"/>
      <c r="B41" s="37"/>
      <c r="C41" s="20"/>
      <c r="D41" s="20"/>
      <c r="E41" s="20"/>
    </row>
    <row r="42" spans="1:5" x14ac:dyDescent="0.25">
      <c r="A42" s="43"/>
      <c r="B42" s="37"/>
      <c r="C42" s="20"/>
      <c r="D42" s="20"/>
      <c r="E42" s="20"/>
    </row>
    <row r="43" spans="1:5" x14ac:dyDescent="0.25">
      <c r="A43" s="43"/>
      <c r="B43" s="37"/>
      <c r="C43" s="20"/>
      <c r="D43" s="20"/>
      <c r="E43" s="20"/>
    </row>
    <row r="44" spans="1:5" x14ac:dyDescent="0.25">
      <c r="A44" s="43"/>
      <c r="B44" s="37"/>
      <c r="C44" s="20"/>
      <c r="D44" s="20"/>
      <c r="E44" s="20"/>
    </row>
    <row r="45" spans="1:5" x14ac:dyDescent="0.25">
      <c r="A45" s="43"/>
      <c r="B45" s="20"/>
      <c r="C45" s="20"/>
      <c r="D45" s="20"/>
      <c r="E45" s="20"/>
    </row>
    <row r="46" spans="1:5" x14ac:dyDescent="0.25">
      <c r="A46" s="38">
        <v>43793</v>
      </c>
      <c r="B46" s="39"/>
      <c r="C46" s="39"/>
      <c r="D46" s="39"/>
      <c r="E46" s="39"/>
    </row>
    <row r="47" spans="1:5" x14ac:dyDescent="0.25">
      <c r="A47" s="38"/>
      <c r="B47" s="39"/>
      <c r="C47" s="39"/>
      <c r="D47" s="39"/>
      <c r="E47" s="39"/>
    </row>
    <row r="48" spans="1:5" x14ac:dyDescent="0.25">
      <c r="A48" s="38"/>
      <c r="B48" s="39"/>
      <c r="C48" s="39"/>
      <c r="D48" s="39"/>
      <c r="E48" s="39"/>
    </row>
    <row r="49" spans="1:5" x14ac:dyDescent="0.25">
      <c r="A49" s="38"/>
      <c r="B49" s="39"/>
      <c r="C49" s="39"/>
      <c r="D49" s="39"/>
      <c r="E49" s="39"/>
    </row>
    <row r="50" spans="1:5" x14ac:dyDescent="0.25">
      <c r="A50" s="38"/>
      <c r="B50" s="39"/>
      <c r="C50" s="45"/>
      <c r="D50" s="45"/>
      <c r="E50" s="39"/>
    </row>
    <row r="51" spans="1:5" x14ac:dyDescent="0.25">
      <c r="A51" s="38"/>
      <c r="B51" s="39"/>
      <c r="C51" s="39"/>
      <c r="D51" s="39"/>
      <c r="E51" s="39"/>
    </row>
    <row r="52" spans="1:5" x14ac:dyDescent="0.25">
      <c r="A52" s="38"/>
      <c r="B52" s="56"/>
      <c r="C52" s="39"/>
      <c r="D52" s="39"/>
      <c r="E52" s="39"/>
    </row>
    <row r="53" spans="1:5" x14ac:dyDescent="0.25">
      <c r="A53" s="38"/>
      <c r="B53" s="39"/>
      <c r="C53" s="39"/>
      <c r="D53" s="39"/>
      <c r="E53" s="39"/>
    </row>
    <row r="54" spans="1:5" x14ac:dyDescent="0.25">
      <c r="A54" s="38"/>
      <c r="B54" s="39"/>
      <c r="C54" s="39"/>
      <c r="D54" s="39"/>
      <c r="E54" s="39"/>
    </row>
    <row r="55" spans="1:5" x14ac:dyDescent="0.25">
      <c r="A55" s="38"/>
      <c r="B55" s="39"/>
      <c r="C55" s="47"/>
      <c r="D55" s="39"/>
      <c r="E55" s="39"/>
    </row>
    <row r="56" spans="1:5" x14ac:dyDescent="0.25">
      <c r="A56" s="38"/>
      <c r="B56" s="39"/>
      <c r="C56" s="39"/>
      <c r="D56" s="39"/>
      <c r="E56" s="39"/>
    </row>
    <row r="57" spans="1:5" x14ac:dyDescent="0.25">
      <c r="A57" s="38"/>
      <c r="B57" s="39"/>
      <c r="C57" s="39"/>
      <c r="D57" s="39"/>
      <c r="E57" s="39"/>
    </row>
    <row r="58" spans="1:5" x14ac:dyDescent="0.25">
      <c r="A58" s="43">
        <v>43800</v>
      </c>
      <c r="B58" s="20"/>
      <c r="C58" s="20"/>
      <c r="D58" s="20"/>
      <c r="E58" s="20"/>
    </row>
    <row r="59" spans="1:5" x14ac:dyDescent="0.25">
      <c r="A59" s="43"/>
      <c r="B59" s="20"/>
      <c r="C59" s="20"/>
      <c r="D59" s="20"/>
      <c r="E59" s="20"/>
    </row>
    <row r="60" spans="1:5" x14ac:dyDescent="0.25">
      <c r="A60" s="43"/>
      <c r="C60" s="20"/>
      <c r="D60" s="20"/>
      <c r="E60" s="20"/>
    </row>
    <row r="61" spans="1:5" x14ac:dyDescent="0.25">
      <c r="A61" s="43"/>
      <c r="B61" s="20"/>
      <c r="C61" s="20"/>
      <c r="D61" s="20"/>
      <c r="E61" s="20"/>
    </row>
    <row r="62" spans="1:5" x14ac:dyDescent="0.25">
      <c r="A62" s="43"/>
      <c r="B62" s="18"/>
      <c r="C62" s="20"/>
      <c r="D62" s="20"/>
      <c r="E62" s="20"/>
    </row>
    <row r="63" spans="1:5" x14ac:dyDescent="0.25">
      <c r="A63" s="43"/>
      <c r="B63" s="48"/>
      <c r="C63" s="48"/>
      <c r="D63" s="48"/>
      <c r="E63" s="20"/>
    </row>
    <row r="64" spans="1:5" x14ac:dyDescent="0.25">
      <c r="A64" s="43"/>
      <c r="B64" s="20"/>
      <c r="C64" s="20"/>
      <c r="D64" s="20"/>
      <c r="E64" s="20"/>
    </row>
    <row r="65" spans="1:5" x14ac:dyDescent="0.25">
      <c r="A65" s="43"/>
      <c r="B65" s="20"/>
      <c r="C65" s="20"/>
      <c r="D65" s="20"/>
      <c r="E65" s="20"/>
    </row>
    <row r="66" spans="1:5" x14ac:dyDescent="0.25">
      <c r="A66" s="43"/>
      <c r="B66" s="20"/>
      <c r="C66" s="20"/>
      <c r="D66" s="20"/>
      <c r="E66" s="20"/>
    </row>
    <row r="67" spans="1:5" x14ac:dyDescent="0.25">
      <c r="A67" s="43"/>
      <c r="B67" s="20"/>
      <c r="C67" s="20"/>
      <c r="D67" s="20"/>
      <c r="E67" s="20"/>
    </row>
    <row r="68" spans="1:5" x14ac:dyDescent="0.25">
      <c r="A68" s="43"/>
      <c r="B68" s="20"/>
      <c r="C68" s="20"/>
      <c r="D68" s="20"/>
      <c r="E68" s="20"/>
    </row>
    <row r="69" spans="1:5" x14ac:dyDescent="0.25">
      <c r="A69" s="43"/>
      <c r="B69" s="20"/>
      <c r="C69" s="20"/>
      <c r="D69" s="20"/>
      <c r="E69" s="20"/>
    </row>
    <row r="70" spans="1:5" x14ac:dyDescent="0.25">
      <c r="A70" s="38">
        <v>43807</v>
      </c>
      <c r="B70" s="44"/>
      <c r="C70" s="44"/>
      <c r="D70" s="39"/>
      <c r="E70" s="39"/>
    </row>
    <row r="71" spans="1:5" x14ac:dyDescent="0.25">
      <c r="A71" s="38"/>
      <c r="B71" s="44"/>
      <c r="C71" s="44"/>
      <c r="D71" s="39"/>
      <c r="E71" s="39"/>
    </row>
    <row r="72" spans="1:5" x14ac:dyDescent="0.25">
      <c r="A72" s="38"/>
      <c r="B72" s="39"/>
      <c r="C72" s="39"/>
      <c r="D72" s="45"/>
      <c r="E72" s="39"/>
    </row>
    <row r="73" spans="1:5" x14ac:dyDescent="0.25">
      <c r="A73" s="38"/>
      <c r="B73" s="44"/>
      <c r="C73" s="44"/>
      <c r="D73" s="39"/>
      <c r="E73" s="39"/>
    </row>
    <row r="74" spans="1:5" x14ac:dyDescent="0.25">
      <c r="A74" s="38"/>
      <c r="B74" s="39"/>
      <c r="C74" s="39"/>
      <c r="D74" s="39"/>
      <c r="E74" s="39"/>
    </row>
    <row r="75" spans="1:5" x14ac:dyDescent="0.25">
      <c r="A75" s="38"/>
      <c r="B75" s="44"/>
      <c r="C75" s="44"/>
      <c r="D75" s="39"/>
      <c r="E75" s="39"/>
    </row>
    <row r="76" spans="1:5" x14ac:dyDescent="0.25">
      <c r="A76" s="38"/>
      <c r="B76" s="44"/>
      <c r="C76" s="44"/>
      <c r="D76" s="39"/>
      <c r="E76" s="39"/>
    </row>
    <row r="77" spans="1:5" x14ac:dyDescent="0.25">
      <c r="A77" s="38"/>
      <c r="B77" s="44"/>
      <c r="C77" s="44"/>
      <c r="D77" s="39"/>
      <c r="E77" s="39"/>
    </row>
    <row r="78" spans="1:5" x14ac:dyDescent="0.25">
      <c r="A78" s="38"/>
      <c r="B78" s="44"/>
      <c r="C78" s="44"/>
      <c r="D78" s="39"/>
      <c r="E78" s="39"/>
    </row>
    <row r="79" spans="1:5" x14ac:dyDescent="0.25">
      <c r="A79" s="38"/>
      <c r="B79" s="44"/>
      <c r="C79" s="44"/>
      <c r="D79" s="39"/>
      <c r="E79" s="39"/>
    </row>
    <row r="80" spans="1:5" x14ac:dyDescent="0.25">
      <c r="A80" s="38"/>
      <c r="B80" s="44"/>
      <c r="C80" s="44"/>
      <c r="D80" s="39"/>
      <c r="E80" s="39"/>
    </row>
    <row r="81" spans="1:5" x14ac:dyDescent="0.25">
      <c r="A81" s="38"/>
      <c r="B81" s="39"/>
      <c r="C81" s="44"/>
      <c r="D81" s="39"/>
      <c r="E81" s="39"/>
    </row>
    <row r="82" spans="1:5" x14ac:dyDescent="0.25">
      <c r="A82" s="38"/>
      <c r="B82" s="44"/>
      <c r="C82" s="44"/>
      <c r="D82" s="39"/>
      <c r="E82" s="39"/>
    </row>
    <row r="127" spans="6:6" x14ac:dyDescent="0.25">
      <c r="F127">
        <f>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+F48++F48++++++F5</f>
        <v>0</v>
      </c>
    </row>
  </sheetData>
  <autoFilter ref="A2:E82" xr:uid="{00000000-0009-0000-0000-000005000000}"/>
  <phoneticPr fontId="3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Drop Downs</vt:lpstr>
      <vt:lpstr>JSS Results</vt:lpstr>
      <vt:lpstr>UTR Comp</vt:lpstr>
      <vt:lpstr>Rankings</vt:lpstr>
      <vt:lpstr>Ladder Board</vt:lpstr>
      <vt:lpstr>Reserves Needed</vt:lpstr>
      <vt:lpstr>Orange_2</vt:lpstr>
      <vt:lpstr>'JSS Results'!Print_Area</vt:lpstr>
      <vt:lpstr>'Ladder Board'!Print_Area</vt:lpstr>
      <vt:lpstr>'UTR Comp'!Print_Area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new</dc:creator>
  <cp:keywords/>
  <dc:description/>
  <cp:lastModifiedBy>White City Tennis</cp:lastModifiedBy>
  <cp:revision/>
  <cp:lastPrinted>2024-05-02T04:30:52Z</cp:lastPrinted>
  <dcterms:created xsi:type="dcterms:W3CDTF">2012-02-07T02:09:02Z</dcterms:created>
  <dcterms:modified xsi:type="dcterms:W3CDTF">2024-05-02T09:49:00Z</dcterms:modified>
  <cp:category/>
  <cp:contentStatus/>
</cp:coreProperties>
</file>